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05" windowWidth="15600" windowHeight="9915" activeTab="11"/>
  </bookViews>
  <sheets>
    <sheet name="1" sheetId="18" r:id="rId1"/>
    <sheet name="2" sheetId="4" r:id="rId2"/>
    <sheet name="3" sheetId="6" r:id="rId3"/>
    <sheet name="4" sheetId="17" r:id="rId4"/>
    <sheet name="5" sheetId="5" r:id="rId5"/>
    <sheet name="6" sheetId="14" r:id="rId6"/>
    <sheet name="7" sheetId="9" r:id="rId7"/>
    <sheet name="8" sheetId="15" r:id="rId8"/>
    <sheet name="9" sheetId="10" r:id="rId9"/>
    <sheet name="10" sheetId="11" r:id="rId10"/>
    <sheet name="11" sheetId="12" r:id="rId11"/>
    <sheet name="12" sheetId="13" r:id="rId12"/>
    <sheet name="13" sheetId="19" r:id="rId13"/>
  </sheets>
  <definedNames>
    <definedName name="_xlnm.Print_Area" localSheetId="0">'1'!$A$1:$G$24</definedName>
    <definedName name="_xlnm.Print_Area" localSheetId="9">'10'!$A$1:$L$26</definedName>
    <definedName name="_xlnm.Print_Area" localSheetId="10">'11'!$A$1:$L$28</definedName>
    <definedName name="_xlnm.Print_Area" localSheetId="11">'12'!$A$1:$F$35</definedName>
    <definedName name="_xlnm.Print_Area" localSheetId="12">'13'!$A$1:$J$29</definedName>
    <definedName name="_xlnm.Print_Area" localSheetId="1">'2'!$A$1:$M$30</definedName>
    <definedName name="_xlnm.Print_Area" localSheetId="2">'3'!$A$1:$J$29</definedName>
    <definedName name="_xlnm.Print_Area" localSheetId="3">'4'!$A$1:$J$28</definedName>
    <definedName name="_xlnm.Print_Area" localSheetId="4">'5'!$A$1:$G$28</definedName>
    <definedName name="_xlnm.Print_Area" localSheetId="5">'6'!$A$1:$E$21</definedName>
    <definedName name="_xlnm.Print_Area" localSheetId="6">'7'!$A$1:$E$20</definedName>
    <definedName name="_xlnm.Print_Area" localSheetId="7">'8'!$A$1:$E$22</definedName>
    <definedName name="_xlnm.Print_Area" localSheetId="8">'9'!$A$1:$F$27</definedName>
  </definedNames>
  <calcPr calcId="124519"/>
</workbook>
</file>

<file path=xl/calcChain.xml><?xml version="1.0" encoding="utf-8"?>
<calcChain xmlns="http://schemas.openxmlformats.org/spreadsheetml/2006/main">
  <c r="O7" i="19"/>
  <c r="M7"/>
  <c r="M6"/>
  <c r="H21" i="12"/>
  <c r="L20"/>
  <c r="L21"/>
  <c r="L6"/>
  <c r="L7"/>
  <c r="L8"/>
  <c r="L9"/>
  <c r="L10"/>
  <c r="L11"/>
  <c r="L12"/>
  <c r="L13"/>
  <c r="L14"/>
  <c r="L15"/>
  <c r="L16"/>
  <c r="L17"/>
  <c r="L18"/>
  <c r="L19"/>
  <c r="L14" i="11"/>
  <c r="L15"/>
  <c r="L16"/>
  <c r="L17"/>
  <c r="L18"/>
  <c r="L19"/>
  <c r="L20"/>
  <c r="L21"/>
  <c r="L6"/>
  <c r="L7"/>
  <c r="L8"/>
  <c r="L9"/>
  <c r="L10"/>
  <c r="L11"/>
  <c r="L12"/>
  <c r="L13"/>
  <c r="B20" i="5"/>
  <c r="D4" i="15"/>
  <c r="D6" i="9"/>
  <c r="D5"/>
  <c r="D4"/>
  <c r="D5" i="15"/>
  <c r="B21" i="12"/>
  <c r="C21"/>
  <c r="D21"/>
  <c r="E21"/>
  <c r="F21"/>
  <c r="G21"/>
  <c r="J21"/>
  <c r="K21"/>
  <c r="B21" i="11"/>
  <c r="C21"/>
  <c r="D21"/>
  <c r="F21"/>
  <c r="G21"/>
  <c r="H21"/>
  <c r="I21"/>
  <c r="J21"/>
  <c r="K21"/>
  <c r="B21" i="10"/>
  <c r="C21"/>
  <c r="D21"/>
  <c r="E21"/>
  <c r="F21"/>
  <c r="I20" i="17"/>
  <c r="H20"/>
  <c r="G20"/>
  <c r="D19" i="5"/>
  <c r="E19"/>
  <c r="F19"/>
  <c r="M21" i="4" l="1"/>
  <c r="L21" s="1"/>
  <c r="K21"/>
  <c r="I21"/>
  <c r="H21" s="1"/>
  <c r="G21"/>
  <c r="E21"/>
  <c r="D21" s="1"/>
  <c r="C21"/>
  <c r="B21"/>
  <c r="I19" i="17"/>
  <c r="H19"/>
  <c r="G19"/>
  <c r="I18"/>
  <c r="H18"/>
  <c r="G18"/>
  <c r="H17"/>
  <c r="G17"/>
  <c r="I15" l="1"/>
  <c r="H15"/>
  <c r="E15"/>
  <c r="G15"/>
  <c r="I14"/>
  <c r="H14"/>
  <c r="G14"/>
  <c r="I13"/>
  <c r="H13"/>
  <c r="G13"/>
  <c r="I12"/>
  <c r="H12"/>
  <c r="G12"/>
  <c r="I11"/>
  <c r="J11" s="1"/>
  <c r="H11"/>
  <c r="G11"/>
  <c r="I10" l="1"/>
  <c r="H10"/>
  <c r="G10"/>
  <c r="I8"/>
  <c r="H8"/>
  <c r="G8"/>
  <c r="J7"/>
  <c r="I7"/>
  <c r="H7"/>
  <c r="G7"/>
  <c r="J6"/>
  <c r="I6"/>
  <c r="H6"/>
  <c r="G6"/>
  <c r="J5"/>
  <c r="H5"/>
  <c r="G5"/>
  <c r="M20" i="4" l="1"/>
  <c r="J11" i="6"/>
  <c r="F13" i="5"/>
  <c r="G13"/>
  <c r="D9" i="15" l="1"/>
  <c r="M8" i="4"/>
  <c r="M17"/>
  <c r="M19" l="1"/>
  <c r="B21" i="17"/>
  <c r="C21"/>
  <c r="D21"/>
  <c r="E5"/>
  <c r="E6"/>
  <c r="E7"/>
  <c r="E8"/>
  <c r="E9"/>
  <c r="E10"/>
  <c r="E11"/>
  <c r="E12"/>
  <c r="E13"/>
  <c r="E14"/>
  <c r="E16"/>
  <c r="E17"/>
  <c r="E18"/>
  <c r="E19"/>
  <c r="E20"/>
  <c r="I21" i="6"/>
  <c r="C21"/>
  <c r="D21"/>
  <c r="E21"/>
  <c r="H12" i="4"/>
  <c r="H5"/>
  <c r="E21" i="17" l="1"/>
  <c r="D11" i="5" l="1"/>
  <c r="F11" i="6" l="1"/>
  <c r="G11" s="1"/>
  <c r="F6" l="1"/>
  <c r="I16" i="17" l="1"/>
  <c r="H16" l="1"/>
  <c r="G16"/>
  <c r="J16" l="1"/>
  <c r="K19" i="4" l="1"/>
  <c r="I16"/>
  <c r="G9" i="17" l="1"/>
  <c r="I17"/>
  <c r="L5" i="11"/>
  <c r="H5"/>
  <c r="H6"/>
  <c r="H7"/>
  <c r="H8"/>
  <c r="H9"/>
  <c r="H10"/>
  <c r="H11"/>
  <c r="H12"/>
  <c r="H13"/>
  <c r="H14"/>
  <c r="H15"/>
  <c r="H16"/>
  <c r="H17"/>
  <c r="H18"/>
  <c r="H19"/>
  <c r="H20"/>
  <c r="D20"/>
  <c r="D19"/>
  <c r="D18"/>
  <c r="D17"/>
  <c r="D16"/>
  <c r="D15"/>
  <c r="D14"/>
  <c r="D13"/>
  <c r="D12"/>
  <c r="D11"/>
  <c r="D10"/>
  <c r="D9"/>
  <c r="D8"/>
  <c r="D7"/>
  <c r="D6"/>
  <c r="D5"/>
  <c r="C20" i="5"/>
  <c r="B21" i="6"/>
  <c r="B8" i="19"/>
  <c r="C8"/>
  <c r="D8"/>
  <c r="F8"/>
  <c r="H8"/>
  <c r="I8"/>
  <c r="E7"/>
  <c r="E9" i="5"/>
  <c r="F9" s="1"/>
  <c r="D9"/>
  <c r="F8" i="6"/>
  <c r="E6" i="19"/>
  <c r="E5"/>
  <c r="H8" i="12"/>
  <c r="D8"/>
  <c r="E8" s="1"/>
  <c r="E20" i="5" l="1"/>
  <c r="D20"/>
  <c r="I5" i="17"/>
  <c r="H21"/>
  <c r="J13"/>
  <c r="I9"/>
  <c r="H9"/>
  <c r="E8" i="19"/>
  <c r="E23" i="13"/>
  <c r="E24"/>
  <c r="E25"/>
  <c r="E26"/>
  <c r="E27"/>
  <c r="E28"/>
  <c r="E29"/>
  <c r="E30"/>
  <c r="E22"/>
  <c r="E5"/>
  <c r="E6"/>
  <c r="E7"/>
  <c r="E8"/>
  <c r="E9"/>
  <c r="E10"/>
  <c r="E11"/>
  <c r="E12"/>
  <c r="E13"/>
  <c r="E14"/>
  <c r="E15"/>
  <c r="E4"/>
  <c r="D5" i="14"/>
  <c r="D6"/>
  <c r="D7"/>
  <c r="D8"/>
  <c r="D9"/>
  <c r="D10"/>
  <c r="D11"/>
  <c r="D12"/>
  <c r="D4"/>
  <c r="D7" i="5"/>
  <c r="E7"/>
  <c r="F7" s="1"/>
  <c r="G7" s="1"/>
  <c r="G8" i="6"/>
  <c r="J9" i="17" l="1"/>
  <c r="J17"/>
  <c r="J12"/>
  <c r="J15"/>
  <c r="J19"/>
  <c r="J10"/>
  <c r="J8"/>
  <c r="I21"/>
  <c r="G21"/>
  <c r="J14"/>
  <c r="J18"/>
  <c r="K8" i="4"/>
  <c r="J21" i="17" l="1"/>
  <c r="L5" i="12"/>
  <c r="H5"/>
  <c r="D5"/>
  <c r="E4" i="5"/>
  <c r="D4"/>
  <c r="I5" i="11"/>
  <c r="F4" i="5" l="1"/>
  <c r="M5" i="4"/>
  <c r="K5"/>
  <c r="F5" i="6"/>
  <c r="G5" s="1"/>
  <c r="L5" i="4" l="1"/>
  <c r="G4" i="5"/>
  <c r="D6"/>
  <c r="F14" i="6"/>
  <c r="D13" i="5" l="1"/>
  <c r="E14" l="1"/>
  <c r="J17" i="6"/>
  <c r="F9" l="1"/>
  <c r="G9" l="1"/>
  <c r="H10" i="12"/>
  <c r="D10"/>
  <c r="H19" l="1"/>
  <c r="D19"/>
  <c r="F19" i="6"/>
  <c r="G19" s="1"/>
  <c r="F10" l="1"/>
  <c r="G10" s="1"/>
  <c r="G9" i="5"/>
  <c r="H9" i="12" l="1"/>
  <c r="D9"/>
  <c r="H18"/>
  <c r="D18"/>
  <c r="E8" i="5" l="1"/>
  <c r="F8" s="1"/>
  <c r="G8" s="1"/>
  <c r="D8"/>
  <c r="H12" i="12"/>
  <c r="D12"/>
  <c r="F12" i="6"/>
  <c r="H15" i="12"/>
  <c r="D15"/>
  <c r="F14" i="5"/>
  <c r="G14" s="1"/>
  <c r="D14"/>
  <c r="F15" i="6"/>
  <c r="H14" i="12" l="1"/>
  <c r="D14"/>
  <c r="H13"/>
  <c r="D13"/>
  <c r="I13" i="4"/>
  <c r="F13" i="6"/>
  <c r="H20" i="12"/>
  <c r="D20"/>
  <c r="E18" i="5"/>
  <c r="F18" s="1"/>
  <c r="G18" s="1"/>
  <c r="G19"/>
  <c r="D18"/>
  <c r="I18" i="4"/>
  <c r="H17" i="12"/>
  <c r="D17"/>
  <c r="K15" i="6"/>
  <c r="J16"/>
  <c r="J21" s="1"/>
  <c r="F17"/>
  <c r="F20" l="1"/>
  <c r="G20" s="1"/>
  <c r="D16" i="5" l="1"/>
  <c r="E16"/>
  <c r="F16" s="1"/>
  <c r="G16" s="1"/>
  <c r="G17" i="6"/>
  <c r="F18"/>
  <c r="G18" s="1"/>
  <c r="D17" i="5"/>
  <c r="E17"/>
  <c r="F17" s="1"/>
  <c r="G17" s="1"/>
  <c r="H16" i="12"/>
  <c r="H11"/>
  <c r="D11"/>
  <c r="D16"/>
  <c r="G12" i="6" l="1"/>
  <c r="G13"/>
  <c r="G14"/>
  <c r="G15"/>
  <c r="F16"/>
  <c r="G16" l="1"/>
  <c r="D15" i="5"/>
  <c r="E15"/>
  <c r="F15" s="1"/>
  <c r="G15" s="1"/>
  <c r="F7" i="6"/>
  <c r="G7" s="1"/>
  <c r="H7" i="12"/>
  <c r="D7"/>
  <c r="E6" i="5"/>
  <c r="F6" s="1"/>
  <c r="G6" s="1"/>
  <c r="H6" i="12"/>
  <c r="D6"/>
  <c r="F21" i="6" l="1"/>
  <c r="G6"/>
  <c r="G21" s="1"/>
  <c r="M7" i="4"/>
  <c r="E5" i="5"/>
  <c r="D5"/>
  <c r="E11"/>
  <c r="F11" s="1"/>
  <c r="G11" s="1"/>
  <c r="D12"/>
  <c r="E12"/>
  <c r="F12" s="1"/>
  <c r="G12" s="1"/>
  <c r="E13"/>
  <c r="F5" l="1"/>
  <c r="G5" s="1"/>
  <c r="E10"/>
  <c r="F10" s="1"/>
  <c r="G10" s="1"/>
  <c r="D10"/>
  <c r="K6" i="4"/>
  <c r="K7"/>
  <c r="L7" s="1"/>
  <c r="K9"/>
  <c r="K10"/>
  <c r="K11"/>
  <c r="K12"/>
  <c r="K13"/>
  <c r="K14"/>
  <c r="K15"/>
  <c r="K16"/>
  <c r="K17"/>
  <c r="L17" s="1"/>
  <c r="K18"/>
  <c r="K20"/>
  <c r="F20" i="5" l="1"/>
  <c r="G20" s="1"/>
  <c r="M13" i="4"/>
  <c r="L13" s="1"/>
  <c r="E9"/>
  <c r="E10"/>
  <c r="M12"/>
  <c r="L12" s="1"/>
  <c r="I10"/>
  <c r="I9"/>
  <c r="L8"/>
  <c r="M9" l="1"/>
  <c r="L9" s="1"/>
  <c r="M10"/>
  <c r="L10" s="1"/>
  <c r="I6" l="1"/>
  <c r="M6" l="1"/>
  <c r="L6" s="1"/>
  <c r="I11"/>
  <c r="M11" s="1"/>
  <c r="L11" s="1"/>
  <c r="M14"/>
  <c r="L14" s="1"/>
  <c r="M16"/>
  <c r="L16" s="1"/>
  <c r="M18"/>
  <c r="L18" s="1"/>
  <c r="L20"/>
  <c r="L19"/>
  <c r="M15"/>
  <c r="L15" s="1"/>
</calcChain>
</file>

<file path=xl/sharedStrings.xml><?xml version="1.0" encoding="utf-8"?>
<sst xmlns="http://schemas.openxmlformats.org/spreadsheetml/2006/main" count="858" uniqueCount="260">
  <si>
    <t>المحافظة</t>
  </si>
  <si>
    <t>نينوى</t>
  </si>
  <si>
    <t>كركوك</t>
  </si>
  <si>
    <t>ديالى</t>
  </si>
  <si>
    <t>بابل</t>
  </si>
  <si>
    <t>كربلاء</t>
  </si>
  <si>
    <t>واسط</t>
  </si>
  <si>
    <t>صلاح الدين</t>
  </si>
  <si>
    <t>النجف</t>
  </si>
  <si>
    <t>القادسية</t>
  </si>
  <si>
    <t>المثنى</t>
  </si>
  <si>
    <t>ذي قار</t>
  </si>
  <si>
    <t>ميسان</t>
  </si>
  <si>
    <t>البصرة</t>
  </si>
  <si>
    <t>المجموع</t>
  </si>
  <si>
    <t>الأنبار</t>
  </si>
  <si>
    <t xml:space="preserve"> الحاصلة على الموافقة البيئية</t>
  </si>
  <si>
    <t xml:space="preserve"> غير الحاصلة على الموافقة البيئية</t>
  </si>
  <si>
    <t>السكراب (طن/سنة)</t>
  </si>
  <si>
    <t>داخل التصميم</t>
  </si>
  <si>
    <t>خارج التصميم</t>
  </si>
  <si>
    <t>عدد المحافظات</t>
  </si>
  <si>
    <t xml:space="preserve">نسبة السكان المخدومين بخدمة جمع النفايات </t>
  </si>
  <si>
    <t>الحضر</t>
  </si>
  <si>
    <t>عدد السكان المخدومين</t>
  </si>
  <si>
    <t>العراق</t>
  </si>
  <si>
    <t>عدد السكان *</t>
  </si>
  <si>
    <t>عدد المؤسسات البلدية</t>
  </si>
  <si>
    <t>قسم إحصاءات البيئة - الجهاز المركزي للإحصاء/ العراق</t>
  </si>
  <si>
    <t xml:space="preserve">الأنبار </t>
  </si>
  <si>
    <t>النسبة المئوية</t>
  </si>
  <si>
    <t>الريف</t>
  </si>
  <si>
    <t xml:space="preserve">صلاح الدين </t>
  </si>
  <si>
    <t>أمانة بغداد</t>
  </si>
  <si>
    <t>أطراف بغداد</t>
  </si>
  <si>
    <t xml:space="preserve">كربلاء </t>
  </si>
  <si>
    <t>النفايات الإعتيادية (طن/سنة)</t>
  </si>
  <si>
    <t>الأنقاض (مخلفات الهدم والبناء) (طن/سنة)</t>
  </si>
  <si>
    <t>ملاحظة : المخلفات المرفوعة تشمل (النفايات الإعتيادية + الأنقاض وتضم مخلفات الهدم والبناء + السكراب)</t>
  </si>
  <si>
    <t>المؤسسات الصحية</t>
  </si>
  <si>
    <t>المؤسسات الصناعية</t>
  </si>
  <si>
    <t>المجازر</t>
  </si>
  <si>
    <t>المؤسسات الزراعية</t>
  </si>
  <si>
    <t>اخرى</t>
  </si>
  <si>
    <t>عدد المحطات التحويلية النظامية</t>
  </si>
  <si>
    <t>عدد المحطات التحويلية غير النظامية (مواقع التجميع المؤقت)</t>
  </si>
  <si>
    <t>عدد مواقع طمر النفايات</t>
  </si>
  <si>
    <t>المخلفات المرفوعة</t>
  </si>
  <si>
    <t>كمية النفايات الإعتيادية المرفوعة (طن/ سنة)</t>
  </si>
  <si>
    <t>كمية النفايات الإعتيادية المرفوعة (طن/ يوم)</t>
  </si>
  <si>
    <t>مصادر النفايات الخطرة</t>
  </si>
  <si>
    <t>ت</t>
  </si>
  <si>
    <t>الطمر في المواقع الحاصلة على الموافقة البيئية</t>
  </si>
  <si>
    <t>الطمر في المواقع غير الحاصلة على الموافقة البيئية</t>
  </si>
  <si>
    <t>الرمي في ساحات فارغة</t>
  </si>
  <si>
    <t>التجميع في مواقع التجميع المؤقت</t>
  </si>
  <si>
    <t>الطمر في المواقع المخصصة للطمر الصحي</t>
  </si>
  <si>
    <t>الرمي في الأنهر والمبازل</t>
  </si>
  <si>
    <t xml:space="preserve">النفايات الخطرة </t>
  </si>
  <si>
    <t xml:space="preserve"> عدد مواقع طمر النفايات الحاصلة على الموافقة البيئية نسبة للتصميم الأساس للبلدية</t>
  </si>
  <si>
    <t xml:space="preserve"> عدد مواقع طمر النفايات غير الحاصلة على الموافقة البيئية نسبة للتصميم الأساس للبلدية</t>
  </si>
  <si>
    <t>اسماء المحافظات</t>
  </si>
  <si>
    <t>مجموع كمية المخلفات المرفوعة (طن/سنة)</t>
  </si>
  <si>
    <t>مجموع كمية المخلفات المرفوعة (طن/يوم)</t>
  </si>
  <si>
    <t>مجموع كمية النفايات الخطرة المرفوعة (كغم/يوم)</t>
  </si>
  <si>
    <t>الحرق</t>
  </si>
  <si>
    <t>البيع</t>
  </si>
  <si>
    <t>للمحطات التحويلية النظامية</t>
  </si>
  <si>
    <t>للمحطات التحويلية غير النظامية (مواقع التجميع المؤقت)</t>
  </si>
  <si>
    <t>لمواقع طمر النفايات الحاصلة على الموافقة البيئية</t>
  </si>
  <si>
    <t>لمواقع طمر النفايات غير الحاصلة على الموافقة البيئية</t>
  </si>
  <si>
    <t xml:space="preserve">المشاكل التي يعاني منها قطاع الخدمات البلدية </t>
  </si>
  <si>
    <t xml:space="preserve">القادسية </t>
  </si>
  <si>
    <t>يوم</t>
  </si>
  <si>
    <t>لا يوجد</t>
  </si>
  <si>
    <t xml:space="preserve">أمانة بغداد </t>
  </si>
  <si>
    <t>الكلي</t>
  </si>
  <si>
    <t>معدل كمية النفايات الاعتيادية المرفوعة (كغم/يوم)</t>
  </si>
  <si>
    <t>معدل كمية النفايات الإعتيادية المتولّدة عن كل فرد (كغم/يوم)</t>
  </si>
  <si>
    <t>الإجمالي</t>
  </si>
  <si>
    <t xml:space="preserve">عدد السكان المخدومين بخدمة جمع النفايات </t>
  </si>
  <si>
    <t xml:space="preserve">          2 . أمانة بغداد / دائرة المخلفات الصلبة والبيئة</t>
  </si>
  <si>
    <t>جميع المحافظات</t>
  </si>
  <si>
    <t xml:space="preserve">جميع المحافظات عدا أمانة بغداد </t>
  </si>
  <si>
    <t xml:space="preserve">1 .  </t>
  </si>
  <si>
    <t xml:space="preserve">2 .  </t>
  </si>
  <si>
    <t xml:space="preserve">3 .  </t>
  </si>
  <si>
    <t xml:space="preserve">4 .  </t>
  </si>
  <si>
    <t xml:space="preserve">5 .  </t>
  </si>
  <si>
    <t xml:space="preserve">6 .  </t>
  </si>
  <si>
    <t xml:space="preserve">7 .  </t>
  </si>
  <si>
    <t xml:space="preserve">8 .  </t>
  </si>
  <si>
    <t xml:space="preserve">9 .  </t>
  </si>
  <si>
    <t xml:space="preserve">10 .  </t>
  </si>
  <si>
    <t xml:space="preserve">11 .  </t>
  </si>
  <si>
    <t xml:space="preserve">رفع نفايات خطرة </t>
  </si>
  <si>
    <t>اسبوع</t>
  </si>
  <si>
    <t>عدم توفر الآليات المتخصصة في عدد من المؤسسات البلدية في مجال النفايات من حيث (الجمع والنقل).</t>
  </si>
  <si>
    <t>قلة التخصيصات المالية لتنفيذ مشاريع أعمال التنظيفات حيث أن هذه الأعمال ضمن موازنة المحافظة.</t>
  </si>
  <si>
    <t>قلة عدد العاملين المخصص لعدد الآليات لجمع ونقل النفايات.</t>
  </si>
  <si>
    <t>قلة أجور العاملين في مجال النفايات.</t>
  </si>
  <si>
    <t>قلة توفر المستلزمات (الأكياس) المخصصة لجمع النفايات.</t>
  </si>
  <si>
    <t>قلة الوعي البيئي وعدم إلتزام المواطنين بالتوقيتات الزمنية لرفع النفايات الأمر الذي يؤدي إلى تعطيل منظومة الجمع والنقل للنفايات.</t>
  </si>
  <si>
    <t>الرمي العشوائي للنفايات من قبل المواطنين والمحلات التجارية ويتم رميها في المواقع غير المخصصة لها.</t>
  </si>
  <si>
    <t>ضعف الأداء المؤسسي للمحافظات في رصد مبالغ لتنفيذ مشاريع معامل تدوير النفايات ضمن موازنة تنمية الأقاليم.</t>
  </si>
  <si>
    <t>ضعف التنسيق بين الدوائر الساندة التي تعطي الموافقات الأصولية لمشاريع طمر النفايات والمحطات التحويلية.</t>
  </si>
  <si>
    <t>صعوبة تغطية المحطات التحويلية النموذجية لكافة المؤسسات البلدية ومشاكل الطمر العشوائي للنفايات وعدم كفاية المتوفر منها لتغطية الحاجة الفعلية للكميات المفرزة يومياً.</t>
  </si>
  <si>
    <t>أنتشار التجمعات السكنية العشوائية المتجاوزة على الأستعمال الزراعي مما يؤثر وبصورة بارزة على مستوى تقديم الخدمات المقدمة ومنها خدمات النظافة وكثرة التجاوزات على الأراضي المخصصة للخدمات العامة (كالمدارس، المراكز الصحية، المستشفيات، المتنزهات وغيرها من الخدمات) وبالتالي تقليص المساحات المخصصة لهذه الفعاليات الحيوية.</t>
  </si>
  <si>
    <t xml:space="preserve">12 .  </t>
  </si>
  <si>
    <t xml:space="preserve">13 .  </t>
  </si>
  <si>
    <t xml:space="preserve">14 .  </t>
  </si>
  <si>
    <t xml:space="preserve">15 .  </t>
  </si>
  <si>
    <t xml:space="preserve">16 .  </t>
  </si>
  <si>
    <t xml:space="preserve">17 .  </t>
  </si>
  <si>
    <t xml:space="preserve">18 .  </t>
  </si>
  <si>
    <t xml:space="preserve">19 .  </t>
  </si>
  <si>
    <t xml:space="preserve">20 .  </t>
  </si>
  <si>
    <t xml:space="preserve">21 .  </t>
  </si>
  <si>
    <t xml:space="preserve">النفايات الإعتيادية </t>
  </si>
  <si>
    <t xml:space="preserve">الأنقاض (مخلفات الهدم والبناء) </t>
  </si>
  <si>
    <t xml:space="preserve">السكراب </t>
  </si>
  <si>
    <t>السنوات</t>
  </si>
  <si>
    <t>نسبة السكان المخدومين بخدمة جمع النفايات</t>
  </si>
  <si>
    <t>..</t>
  </si>
  <si>
    <t>ملاحظات :</t>
  </si>
  <si>
    <t>العدد الكلّي</t>
  </si>
  <si>
    <t>عدد معامل الفرز والتدوير حسب الحالة العملية</t>
  </si>
  <si>
    <t xml:space="preserve">العاملة </t>
  </si>
  <si>
    <t>المتوقفة</t>
  </si>
  <si>
    <t>الكمية المعاد تدويرها (طن/يوم)</t>
  </si>
  <si>
    <t>قيد الإنشاء</t>
  </si>
  <si>
    <t>معمل في جانب الكرخ ومعمل في جانب الرصافة</t>
  </si>
  <si>
    <t>الموقع</t>
  </si>
  <si>
    <t>قلة عدد الآليات (كابسات،.....الخ) في المؤسسات البلدية في مجال النفايات من حيث (الجمع والنقل) وتقادم البعض منها.</t>
  </si>
  <si>
    <t xml:space="preserve">الحضر </t>
  </si>
  <si>
    <t>قضاء المحمودية / ناحية اليوسفية</t>
  </si>
  <si>
    <t>الكمية المعاد تدويرها (طن/ سنة)</t>
  </si>
  <si>
    <t>النسبة المئوية للفرز من كمية المخلفات</t>
  </si>
  <si>
    <t>إجمالي</t>
  </si>
  <si>
    <t>عدد المحطات التحويلية</t>
  </si>
  <si>
    <t>النظامية</t>
  </si>
  <si>
    <t>قضاء الناصرية / مركز القضاء</t>
  </si>
  <si>
    <t>عدد أيام العمل في السنة (يوم)</t>
  </si>
  <si>
    <t>أسماء المحافظات</t>
  </si>
  <si>
    <t>عدد مواقع الطمر (الحاصلة وغير الحاصلة على الموافقة البيئية)</t>
  </si>
  <si>
    <t xml:space="preserve"> بيانات غير متوفرة ..</t>
  </si>
  <si>
    <t>عدد المحطات التحويلية النظامية وغير النظامية (مواقع التجميع المؤقت)</t>
  </si>
  <si>
    <t xml:space="preserve">           2 . أمانة بغداد / دائرة المخلفات الصلبة والبيئة</t>
  </si>
  <si>
    <t>التوزيع النسبي للمخلفات المرفوعة</t>
  </si>
  <si>
    <t>كمية المخلفات المرفوعة</t>
  </si>
  <si>
    <t>التدوير أو إعادة الإستعمال</t>
  </si>
  <si>
    <t>تحويلها إلى سماد</t>
  </si>
  <si>
    <t>تحويلها إلى طاقة</t>
  </si>
  <si>
    <t xml:space="preserve">أساليب التخلص من النفايات الإعتيادية </t>
  </si>
  <si>
    <t>أساليب التخلص من النفايات الخطرة</t>
  </si>
  <si>
    <t>إعادة التدوير</t>
  </si>
  <si>
    <t>كمية النفايات الإعتيادية المرفوعة (كغم/سنة)</t>
  </si>
  <si>
    <t>شحة المواد الإحتياطية اللازمة للآليات العاملة في مجال النفايات.</t>
  </si>
  <si>
    <t>عدم إستخدام الأكياس المخصصة لجمع النفايات والموزعة على المواطنين وضعف المعايير المحددة لمتابعة أعمال النظافة.</t>
  </si>
  <si>
    <t>قلة الدراسات والبحوث المتعلقة بقطاع خدمات النظافة لوضع آلية سليمة لإدارة النفايات وضعف القطاع الخاص المحلي المتخصص بهذا المجال فضلاً عن ضعف إشتراك القطاع المتخصص من الشركات العالمية المتخصصة بهذا المجال.</t>
  </si>
  <si>
    <t>عدم وجود منظومة فرز للنفايات من المصدر وقلة إستخدام الأكياس من قبل المواطنين وعدم الإستفادة منها في جمع النفايات.</t>
  </si>
  <si>
    <t>مجموع كمية النفايات الخطرة المرفوعة (كغم/سنة) **</t>
  </si>
  <si>
    <t>** عدد أيام رفع النفايات الخطرة (270) يوم في السنة</t>
  </si>
  <si>
    <t>غير النظامية (مواقع التجميع المؤقت)</t>
  </si>
  <si>
    <t>قلة توفر الحاويات المخصصة لجمع النفايات وعدم وجود حاويات متخصصة حديثة لتضررها نتيجة الأستعمال وتأخر تعويض المتضرر منها.</t>
  </si>
  <si>
    <t xml:space="preserve">جدول (1) </t>
  </si>
  <si>
    <t xml:space="preserve">جدول (2) </t>
  </si>
  <si>
    <t xml:space="preserve">جدول (3) </t>
  </si>
  <si>
    <t xml:space="preserve">جدول (4) </t>
  </si>
  <si>
    <t xml:space="preserve">جدول (5) </t>
  </si>
  <si>
    <t xml:space="preserve">جدول (6) </t>
  </si>
  <si>
    <t xml:space="preserve">جدول (7) </t>
  </si>
  <si>
    <t xml:space="preserve">جدول (8) </t>
  </si>
  <si>
    <t>جدول (9)</t>
  </si>
  <si>
    <t>جدول (10)</t>
  </si>
  <si>
    <t>جدول (11)</t>
  </si>
  <si>
    <t xml:space="preserve">جدول (12) </t>
  </si>
  <si>
    <t xml:space="preserve">جدول (13) </t>
  </si>
  <si>
    <t>، "نينوى</t>
  </si>
  <si>
    <t>الجديدة</t>
  </si>
  <si>
    <t xml:space="preserve">* عدد السكان حسب تقديرات الجهاز المركزي للإحصاء </t>
  </si>
  <si>
    <t>الانبار</t>
  </si>
  <si>
    <t>لكل اسبوع</t>
  </si>
  <si>
    <t>بالسنة</t>
  </si>
  <si>
    <t xml:space="preserve"> ** كركوك </t>
  </si>
  <si>
    <t>امانة بغداد</t>
  </si>
  <si>
    <t>اطراف بغداد</t>
  </si>
  <si>
    <t>عدد السكان الكلّي *</t>
  </si>
  <si>
    <t>ملاحظة : إرتفاع كمية الأنقاض في محافظتي (نينوى والأنبار) بسبب تعرضهما إلى هجمات إرهابية وعمليات عسكرية أدت إلى هدم عدد كبير من المباني والبنى التحتية فيها</t>
  </si>
  <si>
    <t>لمواقع الرمي العشوائي للنفايات</t>
  </si>
  <si>
    <t xml:space="preserve">تابع/ جدول (12) </t>
  </si>
  <si>
    <t>لايوجد</t>
  </si>
  <si>
    <t xml:space="preserve">            2 . أمانة بغداد / دائرة المخلفات الصلبة والبيئة</t>
  </si>
  <si>
    <t>ــ يتبع ــ</t>
  </si>
  <si>
    <t>خلاصة مؤشرات قطاع الخدمات البلدية للسنوات (2011 ــ 2019)</t>
  </si>
  <si>
    <t>عدد المؤسسات البلدية والنسب المئوية للسكان المخدومين بخدمة جمع النفايات حسب البيئة والمحافظة لسنة 2019</t>
  </si>
  <si>
    <t>كمية النفايات الإعتيادية المرفوعة ومعدل كمية النفايات المتولّدة عن كل فرد حسب المحافظة لسنة 2019</t>
  </si>
  <si>
    <t xml:space="preserve"> عدد المحطات التحويلية النظامية وغير النظامية (مواقع التجميع المؤقت) ومواقع طمر النفايات الحاصلة وغير الحاصلة على الموافقة البيئية وعدد مواقع الرمي العشوائي للنفايات حسب المحافظة لسنة 2019</t>
  </si>
  <si>
    <t xml:space="preserve"> عدد المحطات التحويلية النظامية وغير النظامية (مواقع التجميع المؤقت) الحاصلة وغير الحاصلة على الموافقة البيئية حسب المحافظة لسنة 2019</t>
  </si>
  <si>
    <t xml:space="preserve"> عدد مواقع طمر النفايات الحاصلة وغير الحاصلة على الموافقة البيئية حسب موقعها نسبة للتصميم الأساس للبلدية والمحافظة لسنة 2019</t>
  </si>
  <si>
    <t>النسب المئوية لأهم المشاكل التي يعاني منها قطاع الخدمات البلدية حسب المحافظة لسنة 2019</t>
  </si>
  <si>
    <t>عدد معامل فرز وتدوير النفايات حسب الحالة العملية وعدد أيام العمل والكميات المعاد تدويرها والنسبة المئوية للفرز ومواقعها حسب المحافظة لسنة 2019</t>
  </si>
  <si>
    <t xml:space="preserve">ذي قار </t>
  </si>
  <si>
    <t>المحافظات التي تولّد نفايات خطرة</t>
  </si>
  <si>
    <r>
      <t>بابل'القادسية</t>
    </r>
    <r>
      <rPr>
        <b/>
        <sz val="14"/>
        <rFont val="Arial"/>
        <family val="2"/>
        <scheme val="minor"/>
      </rPr>
      <t>،المثنى</t>
    </r>
    <r>
      <rPr>
        <b/>
        <sz val="14"/>
        <color rgb="FFFF0000"/>
        <rFont val="Arial"/>
        <family val="2"/>
        <scheme val="minor"/>
      </rPr>
      <t xml:space="preserve"> </t>
    </r>
  </si>
  <si>
    <t>بابل ، القادسية</t>
  </si>
  <si>
    <t>2. بيانات سنة 2014 عدا المحافظات (نينوى، الأنبار وصلاح الدين) بسبب تدهور الوضع الأمني فيها وإقليم كردستان</t>
  </si>
  <si>
    <t>3. بيانات سنة 2015 عدا محافظتي (نينوى والأنبار) بسبب تدهور الوضع الأمني فيهما</t>
  </si>
  <si>
    <t>4. بيانات سنة 2016 عدا محافظتي (نينوى والأنبار) بسبب تدهور الوضع الأمني فيهما وإقليم كردستان</t>
  </si>
  <si>
    <t>جميع المحافظات عدا أمانة بغداد والبصرة</t>
  </si>
  <si>
    <t>جميع المحافظات عدا  ديالى ، أمانة بغداد وواسط</t>
  </si>
  <si>
    <t>جميع المحافظات عدا صلاح الدين</t>
  </si>
  <si>
    <t xml:space="preserve">جميع المحافظات </t>
  </si>
  <si>
    <t>جميع المحافظات عدا أمانة بغداد وبابل</t>
  </si>
  <si>
    <t>جميع المحافظات عدا أمانة بغداد وواسط</t>
  </si>
  <si>
    <t xml:space="preserve">جميع المحافظات عدا أمانة بغداد ، واسط والمثنى </t>
  </si>
  <si>
    <t>جميع المحافظات عدا أمانة بغداد ، المثنى وذي قار</t>
  </si>
  <si>
    <t>جميع المحافظات عدا أمانة بغداد ، صلاح الدين ، المثنى وذي قار</t>
  </si>
  <si>
    <t xml:space="preserve">جميع المحافظات عدا أمانة بغداد ، بابل ، واسط والبصرة </t>
  </si>
  <si>
    <t>جميع المحافظات عدا أمانة بغداد</t>
  </si>
  <si>
    <t>جميع المحافظات عدا كركوك ، أمانة بغداد ، واسط والقادسية</t>
  </si>
  <si>
    <t>كركوك ، النجف وذي قار</t>
  </si>
  <si>
    <t>جميع المحافظات عدا ديالى ، أطراف بغداد ، كربلاء وصلاح الدين</t>
  </si>
  <si>
    <t>جميع المحافظات عدا بابل والمثنى</t>
  </si>
  <si>
    <t>نينوى ، ديالى ، الأنبار ، أطراف بغداد ، كربلاء ، صلاح الدين ، النجف والمثنى</t>
  </si>
  <si>
    <t>أطراف بغداد وذي قار</t>
  </si>
  <si>
    <t xml:space="preserve"> كربلاء </t>
  </si>
  <si>
    <t>ملاحظة : يتم إحتساب النسبة المئوية بتقسيم عدد المحافظات التي تعاني من المشكلة على عدد المحافظات الكلّي والبالغ (16) محافظة (بالنسبة لمحافظة بغداد تم تقسيمها إلى أمانة بغداد وأطراف بغداد)</t>
  </si>
  <si>
    <t>1. بيانات السنوات (2011 ، 2012 ، 2013) عدا إقليم كردستان</t>
  </si>
  <si>
    <t>5. بيانات السنوات (2017 ، 2018 ، 2019) عدا إقليم كردستان</t>
  </si>
  <si>
    <t xml:space="preserve">** في محافظة (كركوك) توجد (4) نواحي لا تحتوي على مؤسسات بلدية وهي (قرة هنجير، شوان، يايجي والملتقى) لكن يتم تقديم الخدمة لهم عن طريق تقديم طلبات للمحافظة </t>
  </si>
  <si>
    <t xml:space="preserve">المصدر: 1 . وزارة الإعمار والاسكان والبلديات والأشغال العامة / مديرية البلديات العامة / قسم البيئة / مديرية بلدية مركز المحافظات ومديريات بلديات المحافظات </t>
  </si>
  <si>
    <t xml:space="preserve">المصدر: 1 . وزارة الإعمار والاسكان والبلديات والأشغال العامة / مديرية البلديات العامة / قسم البيئة </t>
  </si>
  <si>
    <t>120 - 70</t>
  </si>
  <si>
    <t>كمية المخلفات المرفوعة (النفايات الإعتيادية ، الأنقاض والسكراب) والنفايات الخطرة حسب المحافظة لسنة 2019</t>
  </si>
  <si>
    <t xml:space="preserve">* في محافظتي (نينوى والمثنى) لا يتم رفع السكراب من قبل المؤسسات البلدية ، اما في (أمانة بغداد) فيتم تسليمه الى وزارة الصناعة والمعادن </t>
  </si>
  <si>
    <t>التوزيع النسبي لكمية المخلفات المرفوعة (النفايات الإعتيادية ، الأنقاض والسكراب) حسب المحافظة لسنة 2019</t>
  </si>
  <si>
    <t>النسب المئوية لأساليب تخلص المؤسسات البلدية من النفايات الإعتيادية حسب النوع لسنة 2019</t>
  </si>
  <si>
    <t>بابل ، القادسية والمثنى</t>
  </si>
  <si>
    <r>
      <t xml:space="preserve">بابل ، القادسية والمثنى </t>
    </r>
    <r>
      <rPr>
        <b/>
        <sz val="10"/>
        <color rgb="FFFF0000"/>
        <rFont val="Arial"/>
        <family val="2"/>
      </rPr>
      <t xml:space="preserve"> </t>
    </r>
  </si>
  <si>
    <t>النسب المئوية لمصادر النفايات الخطرة المرفوعة من قبل المؤسسات البلدية حسب نوع المصدر لسنة 2019</t>
  </si>
  <si>
    <t>تحويل الى سماد</t>
  </si>
  <si>
    <t>التحويل إلى طاقة</t>
  </si>
  <si>
    <t>التسليم إلى جهات رسمية (وزارة الصحة والبيئة ، ...الخ)</t>
  </si>
  <si>
    <t xml:space="preserve">بابل ، القادسية والمثنى </t>
  </si>
  <si>
    <t>النسب المئوية لأساليب التخلص من النفايات الخطرة المرفوعة من قبل المؤسسات البلدية حسب النوع لسنة 2019</t>
  </si>
  <si>
    <t xml:space="preserve">ملاحظة : تم إستحداث مؤسسات بلدية عدد (2) في محافظة واسط ومؤسسة بلدية واحدة في كل من محافظتي النجف والبصرة </t>
  </si>
  <si>
    <r>
      <t xml:space="preserve">* إن إرتفاع معدل كمية النفايات المتولّدة عن كل فرد في محافظتي </t>
    </r>
    <r>
      <rPr>
        <b/>
        <sz val="9"/>
        <rFont val="Arial"/>
        <family val="2"/>
      </rPr>
      <t>(</t>
    </r>
    <r>
      <rPr>
        <b/>
        <sz val="9"/>
        <color theme="1"/>
        <rFont val="Arial"/>
        <family val="2"/>
      </rPr>
      <t>الأنبار وصلاح الدين) يعود إلى إرتفاع كمية النفايات الإعتيادية المتراكمة خلال المدة السابقة بسبب الحرب إضافة الى قيام المؤسسات البلدية بحملات اضافية لرفع النفايات، أما في المحافظات (ديالى ، واسط  وذي قار) فيتم رفع النفايات من المناطق الزراعية وأيضاً من مناطق السكان المتجاوزين في مناطق السكن العشوائي ، وبالنسبة لمحافظتي (كربلاء والنجف) بسبب توافد أعداد كبيرة من الزائرين إلى العتبات المقدسة</t>
    </r>
  </si>
  <si>
    <r>
      <t xml:space="preserve">ملاحظة : يتم إحتساب النسبة المئوية بتقسيم عدد المحافظات التي تتبع إسلوب التخلص من النفايات الإعتيادية على عدد المحافظات الكلّي والبالغ </t>
    </r>
    <r>
      <rPr>
        <b/>
        <sz val="9"/>
        <rFont val="Times New Roman"/>
        <family val="1"/>
        <scheme val="major"/>
      </rPr>
      <t>(16)</t>
    </r>
    <r>
      <rPr>
        <b/>
        <sz val="9"/>
        <rFont val="Arial"/>
        <family val="2"/>
        <scheme val="minor"/>
      </rPr>
      <t xml:space="preserve"> محافظة (بالنسبة لمحافظة بغداد تم تقسيمها إلى أمانة بغداد وأطراف بغداد)</t>
    </r>
  </si>
  <si>
    <t>جميع المحافظات عدا ديالى ، أمانة بغداد ، واسط ، صلاح الدين وذي قار</t>
  </si>
  <si>
    <t>ضعف صيانة الآليات وعدم إدامتها.</t>
  </si>
  <si>
    <t>مجانية خدمات النظافة للمناطق السكنية وما يرافقها من عدم أكتراث متلقي الخدمة وضعف الإدراك بتأثير الإستجابة السلبية للمواطن وأنعدام التعاون بين مقدم الخدمة ومتلقيها.</t>
  </si>
  <si>
    <t>سعة الرقعة الجغرافية للمدن وأمتدادها الأفقي وما ينتج عنه من الإفراز الكبير من النفايات التي لا تتناسب مع ما موجود من جهد آلي وبشري (ذاتي ومؤجر) لكافة المؤسسات البلدية لتغطية الخدمات المطلوبة.</t>
  </si>
  <si>
    <t>الكمية</t>
  </si>
  <si>
    <t>طن /يوم</t>
  </si>
  <si>
    <t>الكمية طن/سنة</t>
  </si>
  <si>
    <t>عدد الايام للعمل</t>
  </si>
  <si>
    <t>المعدل اليومي</t>
  </si>
  <si>
    <t>** إن انخاض معدل كمية النفايات المتولّدة عن كل فرد في محافظة (نينوى) بسبب ايقاف جميع حملات التنظيف من قبل الجهد الهندسي المرسل من الوزارة وكذلك ايقاف عمل المنظمات الإنسانية وتم الإعتماد على جهد المؤسسات البلدية في المحافظة وتعتبر امكانياتها ضعيفة بسبب عدم توفر التخصيصات المالية وقلة الآليات، وبالنسبة لمحافظة (كركوك) قلة عدد العاملين والآليات المخصصة لرفع النفايات</t>
  </si>
  <si>
    <r>
      <t xml:space="preserve">* تم احتساب الكمية المعاد تدويرها (طن / سنة) كما يلي = الكمية المعاد تدويرها (طن / يوم) المعدل (70 + 120 </t>
    </r>
    <r>
      <rPr>
        <b/>
        <sz val="9"/>
        <color indexed="8"/>
        <rFont val="Calibri"/>
        <family val="2"/>
      </rPr>
      <t>÷</t>
    </r>
    <r>
      <rPr>
        <b/>
        <sz val="9"/>
        <color indexed="8"/>
        <rFont val="Arial"/>
        <family val="2"/>
      </rPr>
      <t xml:space="preserve"> 2</t>
    </r>
    <r>
      <rPr>
        <b/>
        <sz val="9"/>
        <color indexed="8"/>
        <rFont val="Arial"/>
        <family val="2"/>
        <scheme val="minor"/>
      </rPr>
      <t xml:space="preserve">) </t>
    </r>
    <r>
      <rPr>
        <b/>
        <sz val="9"/>
        <color indexed="8"/>
        <rFont val="Calibri"/>
        <family val="2"/>
      </rPr>
      <t>×</t>
    </r>
    <r>
      <rPr>
        <b/>
        <sz val="9"/>
        <color indexed="8"/>
        <rFont val="Arial"/>
        <family val="2"/>
      </rPr>
      <t xml:space="preserve"> 121 يوم (عدد ايام العمل في السنة)</t>
    </r>
  </si>
</sst>
</file>

<file path=xl/styles.xml><?xml version="1.0" encoding="utf-8"?>
<styleSheet xmlns="http://schemas.openxmlformats.org/spreadsheetml/2006/main">
  <numFmts count="5">
    <numFmt numFmtId="164" formatCode="_-* #,##0.00_-;\-* #,##0.00_-;_-* &quot;-&quot;??_-;_-@_-"/>
    <numFmt numFmtId="165" formatCode="0.0"/>
    <numFmt numFmtId="166" formatCode="#,##0.0"/>
    <numFmt numFmtId="167" formatCode="_-* #,##0_-;\-* #,##0_-;_-* &quot;-&quot;??_-;_-@_-"/>
    <numFmt numFmtId="168" formatCode="_-* #,##0.0_-;\-* #,##0.0_-;_-* &quot;-&quot;??_-;_-@_-"/>
  </numFmts>
  <fonts count="55">
    <font>
      <sz val="11"/>
      <color theme="1"/>
      <name val="Arial"/>
      <family val="2"/>
      <scheme val="minor"/>
    </font>
    <font>
      <b/>
      <sz val="10"/>
      <color indexed="8"/>
      <name val="Times New Roman"/>
      <family val="1"/>
    </font>
    <font>
      <b/>
      <sz val="10"/>
      <color theme="1"/>
      <name val="Times New Roman"/>
      <family val="1"/>
    </font>
    <font>
      <b/>
      <sz val="9"/>
      <color theme="1"/>
      <name val="Arial"/>
      <family val="2"/>
    </font>
    <font>
      <b/>
      <sz val="10"/>
      <color indexed="8"/>
      <name val="Arial"/>
      <family val="2"/>
    </font>
    <font>
      <b/>
      <sz val="9"/>
      <color indexed="8"/>
      <name val="Arial"/>
      <family val="2"/>
    </font>
    <font>
      <b/>
      <sz val="9"/>
      <name val="Arial"/>
      <family val="2"/>
    </font>
    <font>
      <b/>
      <sz val="12"/>
      <color indexed="8"/>
      <name val="Arial"/>
      <family val="2"/>
    </font>
    <font>
      <b/>
      <sz val="12"/>
      <color theme="1"/>
      <name val="Arial"/>
      <family val="2"/>
    </font>
    <font>
      <b/>
      <sz val="10"/>
      <name val="Times New Roman"/>
      <family val="1"/>
    </font>
    <font>
      <b/>
      <sz val="9"/>
      <name val="Times New Roman"/>
      <family val="1"/>
    </font>
    <font>
      <sz val="12"/>
      <color theme="1"/>
      <name val="Arial"/>
      <family val="2"/>
    </font>
    <font>
      <sz val="11"/>
      <color theme="1"/>
      <name val="Arial"/>
      <family val="2"/>
    </font>
    <font>
      <sz val="12"/>
      <color indexed="8"/>
      <name val="Arial"/>
      <family val="2"/>
    </font>
    <font>
      <b/>
      <sz val="10"/>
      <color theme="1"/>
      <name val="Arial"/>
      <family val="2"/>
    </font>
    <font>
      <b/>
      <sz val="10"/>
      <color rgb="FFFF0000"/>
      <name val="Times New Roman"/>
      <family val="1"/>
    </font>
    <font>
      <b/>
      <sz val="12"/>
      <name val="Arial"/>
      <family val="2"/>
    </font>
    <font>
      <sz val="11"/>
      <name val="Arial"/>
      <family val="2"/>
      <scheme val="minor"/>
    </font>
    <font>
      <sz val="12"/>
      <color theme="1"/>
      <name val="Arial"/>
      <family val="2"/>
      <scheme val="minor"/>
    </font>
    <font>
      <sz val="11"/>
      <color indexed="8"/>
      <name val="Arial"/>
      <family val="2"/>
    </font>
    <font>
      <b/>
      <sz val="11"/>
      <color theme="1"/>
      <name val="Arial"/>
      <family val="2"/>
    </font>
    <font>
      <b/>
      <sz val="11"/>
      <color theme="1"/>
      <name val="Arial"/>
      <family val="2"/>
      <scheme val="minor"/>
    </font>
    <font>
      <b/>
      <sz val="12"/>
      <color theme="1"/>
      <name val="Arial"/>
      <family val="2"/>
      <scheme val="minor"/>
    </font>
    <font>
      <b/>
      <sz val="10"/>
      <color rgb="FFFF0000"/>
      <name val="Arial"/>
      <family val="2"/>
    </font>
    <font>
      <b/>
      <sz val="10"/>
      <name val="Arial"/>
      <family val="2"/>
    </font>
    <font>
      <b/>
      <sz val="11"/>
      <color theme="1"/>
      <name val="Times New Roman"/>
      <family val="1"/>
      <scheme val="major"/>
    </font>
    <font>
      <b/>
      <sz val="9"/>
      <color rgb="FFFF0000"/>
      <name val="Arial"/>
      <family val="2"/>
    </font>
    <font>
      <sz val="12"/>
      <name val="Arial"/>
      <family val="2"/>
    </font>
    <font>
      <b/>
      <sz val="14"/>
      <color theme="1"/>
      <name val="Arial"/>
      <family val="2"/>
      <scheme val="minor"/>
    </font>
    <font>
      <b/>
      <sz val="16"/>
      <name val="Arial"/>
      <family val="2"/>
      <scheme val="minor"/>
    </font>
    <font>
      <b/>
      <sz val="10"/>
      <color theme="1"/>
      <name val="Times New Roman"/>
      <family val="1"/>
      <scheme val="major"/>
    </font>
    <font>
      <b/>
      <sz val="10"/>
      <color indexed="8"/>
      <name val="Times New Roman"/>
      <family val="1"/>
      <scheme val="major"/>
    </font>
    <font>
      <b/>
      <sz val="10"/>
      <name val="Times New Roman"/>
      <family val="1"/>
      <scheme val="major"/>
    </font>
    <font>
      <sz val="11"/>
      <color theme="1"/>
      <name val="Times New Roman"/>
      <family val="1"/>
      <scheme val="major"/>
    </font>
    <font>
      <b/>
      <sz val="10"/>
      <name val="Arial"/>
      <family val="2"/>
      <scheme val="minor"/>
    </font>
    <font>
      <b/>
      <sz val="9"/>
      <color indexed="8"/>
      <name val="Arial"/>
      <family val="2"/>
      <scheme val="minor"/>
    </font>
    <font>
      <b/>
      <sz val="9"/>
      <color rgb="FFFF0000"/>
      <name val="Times New Roman"/>
      <family val="1"/>
    </font>
    <font>
      <sz val="11"/>
      <color theme="1"/>
      <name val="Arial"/>
      <family val="2"/>
      <scheme val="minor"/>
    </font>
    <font>
      <b/>
      <sz val="10"/>
      <color theme="0"/>
      <name val="Arial"/>
      <family val="2"/>
    </font>
    <font>
      <b/>
      <sz val="14"/>
      <color rgb="FFFF0000"/>
      <name val="Arial"/>
      <family val="2"/>
      <scheme val="minor"/>
    </font>
    <font>
      <b/>
      <sz val="16"/>
      <color indexed="8"/>
      <name val="Arial"/>
      <family val="2"/>
    </font>
    <font>
      <b/>
      <sz val="9"/>
      <color rgb="FFFFFF00"/>
      <name val="Arial"/>
      <family val="2"/>
    </font>
    <font>
      <b/>
      <sz val="14"/>
      <name val="Arial"/>
      <family val="2"/>
      <scheme val="minor"/>
    </font>
    <font>
      <b/>
      <sz val="14"/>
      <color indexed="8"/>
      <name val="Arial"/>
      <family val="2"/>
    </font>
    <font>
      <b/>
      <sz val="12"/>
      <color rgb="FFFF0000"/>
      <name val="Arial"/>
      <family val="2"/>
    </font>
    <font>
      <b/>
      <sz val="10"/>
      <color rgb="FFFFFF00"/>
      <name val="Arial"/>
      <family val="2"/>
    </font>
    <font>
      <sz val="11"/>
      <color rgb="FFFFFF00"/>
      <name val="Arial"/>
      <family val="2"/>
    </font>
    <font>
      <b/>
      <sz val="10"/>
      <color rgb="FFFEF9F4"/>
      <name val="Arial"/>
      <family val="2"/>
    </font>
    <font>
      <b/>
      <sz val="18"/>
      <color theme="1"/>
      <name val="Arial"/>
      <family val="2"/>
      <scheme val="minor"/>
    </font>
    <font>
      <b/>
      <sz val="10"/>
      <color rgb="FF7030A0"/>
      <name val="Arial"/>
      <family val="2"/>
    </font>
    <font>
      <b/>
      <sz val="16"/>
      <color theme="1"/>
      <name val="Arial"/>
      <family val="2"/>
      <scheme val="minor"/>
    </font>
    <font>
      <b/>
      <sz val="9"/>
      <name val="Arial"/>
      <family val="2"/>
      <scheme val="minor"/>
    </font>
    <font>
      <b/>
      <sz val="9"/>
      <name val="Times New Roman"/>
      <family val="1"/>
      <scheme val="major"/>
    </font>
    <font>
      <b/>
      <sz val="11"/>
      <color indexed="8"/>
      <name val="Arial"/>
      <family val="2"/>
    </font>
    <font>
      <b/>
      <sz val="9"/>
      <color indexed="8"/>
      <name val="Calibri"/>
      <family val="2"/>
    </font>
  </fonts>
  <fills count="11">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2D050"/>
        <bgColor indexed="64"/>
      </patternFill>
    </fill>
    <fill>
      <patternFill patternType="solid">
        <fgColor theme="9" tint="0.79998168889431442"/>
        <bgColor indexed="64"/>
      </patternFill>
    </fill>
    <fill>
      <patternFill patternType="solid">
        <fgColor rgb="FF5C2C04"/>
        <bgColor indexed="64"/>
      </patternFill>
    </fill>
    <fill>
      <patternFill patternType="solid">
        <fgColor rgb="FFFFFF00"/>
        <bgColor indexed="64"/>
      </patternFill>
    </fill>
    <fill>
      <patternFill patternType="solid">
        <fgColor rgb="FFFFC000"/>
        <bgColor indexed="64"/>
      </patternFill>
    </fill>
    <fill>
      <patternFill patternType="solid">
        <fgColor rgb="FF7030A0"/>
        <bgColor indexed="64"/>
      </patternFill>
    </fill>
    <fill>
      <patternFill patternType="solid">
        <fgColor rgb="FFFEF9F4"/>
        <bgColor indexed="64"/>
      </patternFill>
    </fill>
  </fills>
  <borders count="29">
    <border>
      <left/>
      <right/>
      <top/>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top style="double">
        <color indexed="64"/>
      </top>
      <bottom style="thin">
        <color indexed="64"/>
      </bottom>
      <diagonal/>
    </border>
    <border>
      <left/>
      <right/>
      <top style="thin">
        <color auto="1"/>
      </top>
      <bottom/>
      <diagonal/>
    </border>
    <border>
      <left/>
      <right/>
      <top/>
      <bottom style="thin">
        <color auto="1"/>
      </bottom>
      <diagonal/>
    </border>
    <border>
      <left/>
      <right/>
      <top style="double">
        <color indexed="64"/>
      </top>
      <bottom/>
      <diagonal/>
    </border>
    <border>
      <left/>
      <right/>
      <top style="hair">
        <color indexed="64"/>
      </top>
      <bottom style="thin">
        <color indexed="64"/>
      </bottom>
      <diagonal/>
    </border>
    <border>
      <left/>
      <right/>
      <top style="hair">
        <color indexed="64"/>
      </top>
      <bottom style="double">
        <color indexed="64"/>
      </bottom>
      <diagonal/>
    </border>
    <border>
      <left/>
      <right/>
      <top/>
      <bottom style="hair">
        <color indexed="64"/>
      </bottom>
      <diagonal/>
    </border>
    <border>
      <left/>
      <right/>
      <top style="double">
        <color indexed="64"/>
      </top>
      <bottom style="hair">
        <color indexed="64"/>
      </bottom>
      <diagonal/>
    </border>
    <border>
      <left/>
      <right/>
      <top style="double">
        <color indexed="64"/>
      </top>
      <bottom style="double">
        <color indexed="64"/>
      </bottom>
      <diagonal/>
    </border>
    <border>
      <left/>
      <right/>
      <top style="thin">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s>
  <cellStyleXfs count="10">
    <xf numFmtId="0" fontId="0" fillId="0" borderId="0"/>
    <xf numFmtId="0" fontId="11" fillId="0" borderId="0"/>
    <xf numFmtId="0" fontId="12" fillId="0" borderId="0"/>
    <xf numFmtId="0" fontId="12" fillId="0" borderId="0"/>
    <xf numFmtId="0" fontId="11" fillId="0" borderId="0"/>
    <xf numFmtId="0" fontId="11" fillId="0" borderId="0"/>
    <xf numFmtId="0" fontId="11" fillId="0" borderId="0"/>
    <xf numFmtId="9" fontId="13" fillId="0" borderId="0" applyFont="0" applyFill="0" applyBorder="0" applyAlignment="0" applyProtection="0"/>
    <xf numFmtId="0" fontId="18" fillId="0" borderId="0"/>
    <xf numFmtId="164" fontId="37" fillId="0" borderId="0" applyFont="0" applyFill="0" applyBorder="0" applyAlignment="0" applyProtection="0"/>
  </cellStyleXfs>
  <cellXfs count="360">
    <xf numFmtId="0" fontId="0" fillId="0" borderId="0" xfId="0"/>
    <xf numFmtId="0" fontId="0" fillId="0" borderId="0" xfId="0"/>
    <xf numFmtId="0" fontId="1" fillId="2" borderId="0" xfId="0" applyFont="1" applyFill="1" applyBorder="1" applyAlignment="1">
      <alignment horizontal="center" vertical="center" wrapText="1"/>
    </xf>
    <xf numFmtId="0" fontId="0" fillId="2" borderId="0" xfId="0" applyFill="1"/>
    <xf numFmtId="0" fontId="7" fillId="0" borderId="0" xfId="1" applyFont="1" applyAlignment="1">
      <alignment vertical="center" wrapText="1"/>
    </xf>
    <xf numFmtId="0" fontId="11" fillId="0" borderId="0" xfId="1" applyFont="1"/>
    <xf numFmtId="0" fontId="11" fillId="0" borderId="0" xfId="1" applyFont="1" applyAlignment="1">
      <alignment horizontal="left"/>
    </xf>
    <xf numFmtId="3" fontId="1" fillId="2" borderId="0" xfId="0" applyNumberFormat="1"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0" xfId="0" applyFont="1" applyBorder="1" applyAlignment="1">
      <alignment vertical="center" wrapText="1"/>
    </xf>
    <xf numFmtId="1" fontId="1" fillId="2" borderId="0" xfId="0" applyNumberFormat="1" applyFont="1" applyFill="1" applyBorder="1" applyAlignment="1">
      <alignment vertical="center" wrapText="1"/>
    </xf>
    <xf numFmtId="166" fontId="15" fillId="2" borderId="0" xfId="0" applyNumberFormat="1" applyFont="1" applyFill="1" applyBorder="1" applyAlignment="1">
      <alignment vertical="center" wrapText="1"/>
    </xf>
    <xf numFmtId="0" fontId="16" fillId="0" borderId="1" xfId="0" applyFont="1" applyBorder="1" applyAlignment="1">
      <alignment vertical="center" wrapText="1"/>
    </xf>
    <xf numFmtId="0" fontId="6" fillId="0" borderId="0" xfId="0" applyFont="1" applyBorder="1" applyAlignment="1">
      <alignment horizontal="right" vertical="center" readingOrder="2"/>
    </xf>
    <xf numFmtId="0" fontId="17" fillId="0" borderId="0" xfId="0" applyFont="1"/>
    <xf numFmtId="166" fontId="17" fillId="0" borderId="0" xfId="0" applyNumberFormat="1" applyFont="1"/>
    <xf numFmtId="0" fontId="5" fillId="0" borderId="0" xfId="0"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5" fillId="2" borderId="0" xfId="0" applyFont="1" applyFill="1" applyBorder="1" applyAlignment="1">
      <alignment horizontal="right" vertical="center" wrapText="1"/>
    </xf>
    <xf numFmtId="0" fontId="19" fillId="0" borderId="0" xfId="1" applyFont="1" applyAlignment="1">
      <alignment horizontal="center" vertical="center" wrapText="1"/>
    </xf>
    <xf numFmtId="0" fontId="19" fillId="2" borderId="0" xfId="1" applyFont="1" applyFill="1" applyAlignment="1">
      <alignment horizontal="center" vertical="center" wrapText="1"/>
    </xf>
    <xf numFmtId="0" fontId="14" fillId="2" borderId="0" xfId="1" applyFont="1" applyFill="1" applyBorder="1" applyAlignment="1">
      <alignment horizontal="right" vertical="center" wrapText="1"/>
    </xf>
    <xf numFmtId="0" fontId="10" fillId="0" borderId="5" xfId="0" applyFont="1" applyBorder="1" applyAlignment="1">
      <alignment vertical="center" wrapText="1"/>
    </xf>
    <xf numFmtId="0" fontId="4" fillId="2" borderId="0"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5"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20" fillId="0" borderId="1" xfId="8" applyFont="1" applyBorder="1" applyAlignment="1">
      <alignment vertical="center" wrapText="1"/>
    </xf>
    <xf numFmtId="0" fontId="2" fillId="2" borderId="0" xfId="1" applyFont="1" applyFill="1" applyBorder="1" applyAlignment="1">
      <alignment horizontal="left" vertical="center" wrapText="1"/>
    </xf>
    <xf numFmtId="165" fontId="2" fillId="2" borderId="0" xfId="1" applyNumberFormat="1" applyFont="1" applyFill="1" applyBorder="1" applyAlignment="1">
      <alignment horizontal="left" vertical="center" wrapText="1"/>
    </xf>
    <xf numFmtId="0" fontId="5" fillId="2" borderId="0" xfId="0" applyFont="1" applyFill="1" applyBorder="1" applyAlignment="1">
      <alignment horizontal="right" vertical="center" wrapText="1"/>
    </xf>
    <xf numFmtId="0" fontId="14" fillId="2" borderId="10" xfId="1" applyFont="1" applyFill="1" applyBorder="1" applyAlignment="1">
      <alignment horizontal="right" vertical="center" wrapText="1"/>
    </xf>
    <xf numFmtId="0" fontId="19" fillId="0" borderId="2" xfId="1" applyFont="1" applyBorder="1" applyAlignment="1">
      <alignment horizontal="center" vertical="center" wrapText="1"/>
    </xf>
    <xf numFmtId="0" fontId="19" fillId="0" borderId="0" xfId="1" applyFont="1" applyBorder="1" applyAlignment="1">
      <alignment horizontal="center" vertical="center" wrapText="1"/>
    </xf>
    <xf numFmtId="0" fontId="7" fillId="0" borderId="0" xfId="1" applyFont="1" applyAlignment="1">
      <alignment horizontal="center" vertical="center" wrapText="1"/>
    </xf>
    <xf numFmtId="0" fontId="14" fillId="2" borderId="2" xfId="1" applyFont="1" applyFill="1" applyBorder="1" applyAlignment="1">
      <alignment horizontal="right" vertical="center" wrapText="1"/>
    </xf>
    <xf numFmtId="0" fontId="5" fillId="0" borderId="0" xfId="0" applyFont="1" applyBorder="1" applyAlignment="1">
      <alignment horizontal="right" vertical="center" wrapText="1" readingOrder="2"/>
    </xf>
    <xf numFmtId="0" fontId="3" fillId="0" borderId="0" xfId="0" applyFont="1" applyBorder="1" applyAlignment="1">
      <alignment horizontal="right" vertical="center" readingOrder="2"/>
    </xf>
    <xf numFmtId="0" fontId="3" fillId="2" borderId="0" xfId="0" applyFont="1" applyFill="1" applyBorder="1" applyAlignment="1">
      <alignment vertical="center"/>
    </xf>
    <xf numFmtId="0" fontId="5" fillId="2" borderId="0" xfId="0" applyFont="1" applyFill="1" applyBorder="1" applyAlignment="1">
      <alignment vertical="center" wrapText="1" readingOrder="2"/>
    </xf>
    <xf numFmtId="0" fontId="5" fillId="2" borderId="0" xfId="0" applyFont="1" applyFill="1" applyBorder="1" applyAlignment="1">
      <alignment horizontal="right" vertical="center" wrapText="1" readingOrder="2"/>
    </xf>
    <xf numFmtId="0" fontId="14" fillId="0" borderId="5" xfId="8" applyFont="1" applyBorder="1" applyAlignment="1">
      <alignment horizontal="right" vertical="center" wrapText="1"/>
    </xf>
    <xf numFmtId="0" fontId="3" fillId="2" borderId="0" xfId="0" applyFont="1" applyFill="1" applyBorder="1" applyAlignment="1">
      <alignment horizontal="right" vertical="center" readingOrder="2"/>
    </xf>
    <xf numFmtId="0" fontId="21" fillId="0" borderId="0" xfId="0" applyFont="1"/>
    <xf numFmtId="0" fontId="22" fillId="0" borderId="0" xfId="0" applyFont="1" applyAlignment="1">
      <alignment horizontal="center"/>
    </xf>
    <xf numFmtId="0" fontId="3" fillId="2" borderId="0" xfId="0" applyFont="1" applyFill="1" applyBorder="1" applyAlignment="1">
      <alignment horizontal="right" vertical="center" readingOrder="2"/>
    </xf>
    <xf numFmtId="0" fontId="3" fillId="2" borderId="0" xfId="0" applyFont="1" applyFill="1" applyBorder="1" applyAlignment="1">
      <alignment vertical="center"/>
    </xf>
    <xf numFmtId="0" fontId="3" fillId="2" borderId="0" xfId="0" applyFont="1" applyFill="1" applyBorder="1" applyAlignment="1">
      <alignment vertical="center"/>
    </xf>
    <xf numFmtId="0" fontId="7" fillId="0" borderId="1" xfId="0" applyFont="1" applyFill="1" applyBorder="1" applyAlignment="1">
      <alignment vertical="center" wrapText="1"/>
    </xf>
    <xf numFmtId="0" fontId="15" fillId="2" borderId="0" xfId="1" applyFont="1" applyFill="1" applyBorder="1" applyAlignment="1">
      <alignment horizontal="left" vertical="center" wrapText="1"/>
    </xf>
    <xf numFmtId="165" fontId="15" fillId="2" borderId="0" xfId="1" applyNumberFormat="1" applyFont="1" applyFill="1" applyBorder="1" applyAlignment="1">
      <alignment horizontal="left" vertical="center" wrapText="1"/>
    </xf>
    <xf numFmtId="0" fontId="23" fillId="2" borderId="0" xfId="1" applyFont="1" applyFill="1" applyBorder="1" applyAlignment="1">
      <alignment horizontal="right" vertical="center" wrapText="1"/>
    </xf>
    <xf numFmtId="1" fontId="9" fillId="2" borderId="2" xfId="0" applyNumberFormat="1" applyFont="1" applyFill="1" applyBorder="1" applyAlignment="1">
      <alignment horizontal="left" vertical="center" wrapText="1"/>
    </xf>
    <xf numFmtId="0" fontId="25" fillId="0" borderId="2" xfId="8" applyFont="1" applyBorder="1" applyAlignment="1">
      <alignment horizontal="center" vertical="center" readingOrder="2"/>
    </xf>
    <xf numFmtId="0" fontId="25" fillId="0" borderId="9" xfId="8" applyFont="1" applyBorder="1" applyAlignment="1">
      <alignment horizontal="center" vertical="center" readingOrder="2"/>
    </xf>
    <xf numFmtId="0" fontId="16" fillId="0" borderId="0" xfId="1" applyFont="1" applyAlignment="1">
      <alignment vertical="center" wrapText="1"/>
    </xf>
    <xf numFmtId="0" fontId="27" fillId="0" borderId="0" xfId="1" applyFont="1"/>
    <xf numFmtId="0" fontId="26" fillId="0" borderId="0" xfId="0" applyFont="1" applyBorder="1" applyAlignment="1">
      <alignment horizontal="right" vertical="center" wrapText="1" readingOrder="2"/>
    </xf>
    <xf numFmtId="0" fontId="28" fillId="0" borderId="17" xfId="0" applyFont="1" applyBorder="1" applyAlignment="1">
      <alignment vertical="center"/>
    </xf>
    <xf numFmtId="0" fontId="28" fillId="0" borderId="16" xfId="0" applyFont="1" applyBorder="1" applyAlignment="1">
      <alignment vertical="center"/>
    </xf>
    <xf numFmtId="0" fontId="28" fillId="0" borderId="20" xfId="0" applyFont="1" applyBorder="1" applyAlignment="1">
      <alignment vertical="center"/>
    </xf>
    <xf numFmtId="0" fontId="28" fillId="0" borderId="14" xfId="0" applyFont="1" applyBorder="1" applyAlignment="1">
      <alignment vertical="center"/>
    </xf>
    <xf numFmtId="3" fontId="15" fillId="0" borderId="0" xfId="0" applyNumberFormat="1" applyFont="1" applyBorder="1" applyAlignment="1">
      <alignment horizontal="left" vertical="center" wrapText="1"/>
    </xf>
    <xf numFmtId="165" fontId="15" fillId="2" borderId="0" xfId="0" applyNumberFormat="1" applyFont="1" applyFill="1" applyBorder="1" applyAlignment="1">
      <alignment horizontal="left" vertical="center" wrapText="1"/>
    </xf>
    <xf numFmtId="0" fontId="26" fillId="2" borderId="0" xfId="0" applyFont="1" applyFill="1" applyBorder="1" applyAlignment="1">
      <alignment horizontal="right" vertical="center" readingOrder="2"/>
    </xf>
    <xf numFmtId="0" fontId="26" fillId="0" borderId="0" xfId="0" applyFont="1" applyBorder="1" applyAlignment="1">
      <alignment horizontal="right" vertical="center" readingOrder="2"/>
    </xf>
    <xf numFmtId="0" fontId="28" fillId="0" borderId="21" xfId="0" applyFont="1" applyBorder="1" applyAlignment="1">
      <alignment vertical="center"/>
    </xf>
    <xf numFmtId="0" fontId="28" fillId="0" borderId="15" xfId="0" applyFont="1" applyBorder="1" applyAlignment="1">
      <alignment vertical="center"/>
    </xf>
    <xf numFmtId="0" fontId="25" fillId="0" borderId="10" xfId="8" applyFont="1" applyBorder="1" applyAlignment="1">
      <alignment horizontal="center" vertical="center" readingOrder="2"/>
    </xf>
    <xf numFmtId="0" fontId="30" fillId="0" borderId="2" xfId="8" applyFont="1" applyBorder="1" applyAlignment="1">
      <alignment horizontal="center" vertical="center" readingOrder="2"/>
    </xf>
    <xf numFmtId="0" fontId="30" fillId="0" borderId="9" xfId="8" applyFont="1" applyBorder="1" applyAlignment="1">
      <alignment horizontal="center" vertical="center" readingOrder="2"/>
    </xf>
    <xf numFmtId="0" fontId="17" fillId="4" borderId="0" xfId="0" applyFont="1" applyFill="1"/>
    <xf numFmtId="0" fontId="4" fillId="2" borderId="7" xfId="0" applyFont="1" applyFill="1" applyBorder="1" applyAlignment="1">
      <alignment horizontal="right" vertical="center" wrapText="1"/>
    </xf>
    <xf numFmtId="1" fontId="15" fillId="2" borderId="7" xfId="0" applyNumberFormat="1" applyFont="1" applyFill="1" applyBorder="1" applyAlignment="1">
      <alignment horizontal="left" vertical="center" wrapText="1"/>
    </xf>
    <xf numFmtId="3" fontId="15" fillId="2" borderId="7" xfId="0" applyNumberFormat="1" applyFont="1" applyFill="1" applyBorder="1" applyAlignment="1">
      <alignment horizontal="left" vertical="center" wrapText="1"/>
    </xf>
    <xf numFmtId="165" fontId="15" fillId="2" borderId="7" xfId="0" applyNumberFormat="1" applyFont="1" applyFill="1" applyBorder="1" applyAlignment="1">
      <alignment horizontal="left" vertical="center" wrapText="1"/>
    </xf>
    <xf numFmtId="0" fontId="3" fillId="2" borderId="0" xfId="0" applyFont="1" applyFill="1" applyBorder="1" applyAlignment="1">
      <alignment horizontal="right" vertical="center" readingOrder="2"/>
    </xf>
    <xf numFmtId="165" fontId="9" fillId="2" borderId="2" xfId="0" applyNumberFormat="1" applyFont="1" applyFill="1" applyBorder="1" applyAlignment="1">
      <alignment horizontal="left" vertical="center" wrapText="1"/>
    </xf>
    <xf numFmtId="1" fontId="9" fillId="2" borderId="3" xfId="0" applyNumberFormat="1" applyFont="1" applyFill="1" applyBorder="1" applyAlignment="1">
      <alignment horizontal="left" vertical="center" wrapText="1"/>
    </xf>
    <xf numFmtId="0" fontId="7" fillId="0" borderId="17" xfId="1" applyFont="1" applyBorder="1" applyAlignment="1">
      <alignment vertical="center" wrapText="1"/>
    </xf>
    <xf numFmtId="0" fontId="6" fillId="0" borderId="5" xfId="0" applyFont="1" applyBorder="1" applyAlignment="1">
      <alignment horizontal="right" vertical="center" wrapText="1"/>
    </xf>
    <xf numFmtId="0" fontId="33" fillId="0" borderId="0" xfId="0" applyFont="1"/>
    <xf numFmtId="0" fontId="3" fillId="2" borderId="0" xfId="0" applyFont="1" applyFill="1" applyBorder="1" applyAlignment="1">
      <alignment horizontal="right" vertical="center" readingOrder="2"/>
    </xf>
    <xf numFmtId="0" fontId="19" fillId="2" borderId="0" xfId="1" applyFont="1" applyFill="1" applyBorder="1" applyAlignment="1">
      <alignment horizontal="center" vertical="center" wrapText="1"/>
    </xf>
    <xf numFmtId="0" fontId="3" fillId="2" borderId="0" xfId="0" applyFont="1" applyFill="1" applyBorder="1" applyAlignment="1">
      <alignment horizontal="right" vertical="center" readingOrder="2"/>
    </xf>
    <xf numFmtId="3" fontId="9" fillId="2" borderId="2" xfId="0" applyNumberFormat="1" applyFont="1" applyFill="1" applyBorder="1" applyAlignment="1">
      <alignment horizontal="left" vertical="center" wrapText="1"/>
    </xf>
    <xf numFmtId="3" fontId="2" fillId="2" borderId="2" xfId="0" applyNumberFormat="1" applyFont="1" applyFill="1" applyBorder="1" applyAlignment="1">
      <alignment horizontal="left" vertical="center" wrapText="1"/>
    </xf>
    <xf numFmtId="165" fontId="9" fillId="2" borderId="3" xfId="0" applyNumberFormat="1" applyFont="1" applyFill="1" applyBorder="1" applyAlignment="1">
      <alignment horizontal="left" vertical="center" wrapText="1"/>
    </xf>
    <xf numFmtId="166" fontId="9" fillId="2" borderId="2" xfId="0" applyNumberFormat="1" applyFont="1" applyFill="1" applyBorder="1" applyAlignment="1">
      <alignment horizontal="left" vertical="center" wrapText="1"/>
    </xf>
    <xf numFmtId="0" fontId="6" fillId="0" borderId="0" xfId="0" applyFont="1" applyBorder="1" applyAlignment="1">
      <alignment horizontal="right" vertical="center" wrapText="1" readingOrder="2"/>
    </xf>
    <xf numFmtId="0" fontId="3" fillId="2" borderId="0" xfId="0" applyFont="1" applyFill="1" applyBorder="1" applyAlignment="1">
      <alignment horizontal="right" vertical="center" readingOrder="2"/>
    </xf>
    <xf numFmtId="165" fontId="32" fillId="2" borderId="0" xfId="0" applyNumberFormat="1" applyFont="1" applyFill="1" applyBorder="1" applyAlignment="1">
      <alignment horizontal="left" vertical="center" wrapText="1"/>
    </xf>
    <xf numFmtId="0" fontId="6" fillId="0" borderId="5" xfId="0" applyFont="1" applyBorder="1" applyAlignment="1">
      <alignment vertical="center" wrapText="1"/>
    </xf>
    <xf numFmtId="0" fontId="32"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3" fontId="9" fillId="2" borderId="3" xfId="0" applyNumberFormat="1" applyFont="1" applyFill="1" applyBorder="1" applyAlignment="1">
      <alignment horizontal="left" vertical="center" wrapText="1"/>
    </xf>
    <xf numFmtId="0" fontId="6"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8" fillId="0" borderId="0" xfId="8" applyFont="1" applyBorder="1" applyAlignment="1">
      <alignment horizontal="right" vertical="center" wrapText="1"/>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0" fontId="5" fillId="2" borderId="0" xfId="0"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31" fillId="2" borderId="7" xfId="0" applyFont="1" applyFill="1" applyBorder="1" applyAlignment="1">
      <alignment vertical="center" wrapText="1"/>
    </xf>
    <xf numFmtId="0" fontId="35" fillId="2" borderId="7" xfId="0" applyFont="1" applyFill="1" applyBorder="1" applyAlignment="1">
      <alignment horizontal="right" vertical="center" wrapText="1" readingOrder="1"/>
    </xf>
    <xf numFmtId="1" fontId="36" fillId="2" borderId="0" xfId="0" applyNumberFormat="1" applyFont="1" applyFill="1" applyBorder="1" applyAlignment="1">
      <alignment horizontal="left" vertical="center" wrapText="1"/>
    </xf>
    <xf numFmtId="3" fontId="36" fillId="2" borderId="0" xfId="0" applyNumberFormat="1" applyFont="1" applyFill="1" applyBorder="1" applyAlignment="1">
      <alignment horizontal="left" vertical="center" wrapText="1"/>
    </xf>
    <xf numFmtId="165" fontId="36" fillId="2" borderId="0" xfId="0" applyNumberFormat="1" applyFont="1" applyFill="1" applyBorder="1" applyAlignment="1">
      <alignment horizontal="left" vertical="center" wrapText="1"/>
    </xf>
    <xf numFmtId="166" fontId="2" fillId="2" borderId="2" xfId="0" applyNumberFormat="1" applyFont="1" applyFill="1" applyBorder="1" applyAlignment="1">
      <alignment horizontal="left" vertical="center" wrapText="1"/>
    </xf>
    <xf numFmtId="0" fontId="10" fillId="0" borderId="5" xfId="0" applyFont="1" applyBorder="1" applyAlignment="1">
      <alignment horizontal="right" vertical="center" wrapText="1" readingOrder="2"/>
    </xf>
    <xf numFmtId="0" fontId="1" fillId="2" borderId="2" xfId="0" applyFont="1" applyFill="1" applyBorder="1" applyAlignment="1">
      <alignment horizontal="left" vertical="center" wrapText="1"/>
    </xf>
    <xf numFmtId="165" fontId="9" fillId="2" borderId="2" xfId="0" applyNumberFormat="1" applyFont="1" applyFill="1" applyBorder="1" applyAlignment="1">
      <alignment horizontal="right" vertical="center" wrapText="1"/>
    </xf>
    <xf numFmtId="0" fontId="5" fillId="2" borderId="0" xfId="0" applyFont="1" applyFill="1" applyBorder="1" applyAlignment="1">
      <alignment horizontal="right" vertical="center" wrapText="1" readingOrder="2"/>
    </xf>
    <xf numFmtId="0" fontId="5" fillId="5" borderId="8" xfId="0" applyFont="1" applyFill="1" applyBorder="1" applyAlignment="1">
      <alignment horizontal="right" vertical="center" wrapText="1"/>
    </xf>
    <xf numFmtId="0" fontId="4" fillId="6" borderId="6" xfId="0" applyFont="1" applyFill="1" applyBorder="1" applyAlignment="1">
      <alignment horizontal="right" vertical="center" wrapText="1"/>
    </xf>
    <xf numFmtId="0" fontId="4" fillId="6" borderId="7" xfId="0" applyFont="1" applyFill="1" applyBorder="1" applyAlignment="1">
      <alignment vertical="center" wrapText="1"/>
    </xf>
    <xf numFmtId="0" fontId="1" fillId="2" borderId="3" xfId="0" applyFont="1" applyFill="1" applyBorder="1" applyAlignment="1">
      <alignment horizontal="left" vertical="center" wrapText="1"/>
    </xf>
    <xf numFmtId="166" fontId="9" fillId="2" borderId="3" xfId="0" applyNumberFormat="1" applyFont="1" applyFill="1" applyBorder="1" applyAlignment="1">
      <alignment horizontal="left" vertical="center" wrapText="1"/>
    </xf>
    <xf numFmtId="0" fontId="38" fillId="6" borderId="4" xfId="0" applyFont="1" applyFill="1" applyBorder="1" applyAlignment="1">
      <alignment horizontal="right" vertical="center" wrapText="1"/>
    </xf>
    <xf numFmtId="0" fontId="4" fillId="5" borderId="12" xfId="0" applyFont="1" applyFill="1" applyBorder="1" applyAlignment="1">
      <alignment horizontal="right" vertical="center" wrapText="1"/>
    </xf>
    <xf numFmtId="1" fontId="9" fillId="5" borderId="12" xfId="0" applyNumberFormat="1" applyFont="1" applyFill="1" applyBorder="1" applyAlignment="1">
      <alignment horizontal="left" vertical="center" wrapText="1"/>
    </xf>
    <xf numFmtId="3" fontId="9" fillId="5" borderId="12" xfId="0" applyNumberFormat="1" applyFont="1" applyFill="1" applyBorder="1" applyAlignment="1">
      <alignment horizontal="left" vertical="center" wrapText="1"/>
    </xf>
    <xf numFmtId="165" fontId="9" fillId="5" borderId="12" xfId="0" applyNumberFormat="1" applyFont="1" applyFill="1" applyBorder="1" applyAlignment="1">
      <alignment horizontal="left" vertical="center" wrapText="1"/>
    </xf>
    <xf numFmtId="167" fontId="9" fillId="5" borderId="12" xfId="9" applyNumberFormat="1" applyFont="1" applyFill="1" applyBorder="1" applyAlignment="1">
      <alignment horizontal="left" vertical="center" wrapText="1"/>
    </xf>
    <xf numFmtId="0" fontId="38" fillId="6" borderId="4" xfId="1" applyFont="1" applyFill="1" applyBorder="1" applyAlignment="1">
      <alignment horizontal="center" vertical="center" wrapText="1"/>
    </xf>
    <xf numFmtId="0" fontId="38" fillId="6" borderId="4" xfId="1" applyFont="1" applyFill="1" applyBorder="1" applyAlignment="1">
      <alignment horizontal="right" vertical="center" wrapText="1"/>
    </xf>
    <xf numFmtId="0" fontId="38" fillId="6" borderId="7" xfId="1" applyFont="1" applyFill="1" applyBorder="1" applyAlignment="1">
      <alignment horizontal="right" vertical="center" wrapText="1"/>
    </xf>
    <xf numFmtId="0" fontId="5" fillId="5" borderId="8" xfId="0" applyFont="1" applyFill="1" applyBorder="1" applyAlignment="1">
      <alignment vertical="center" wrapText="1"/>
    </xf>
    <xf numFmtId="0" fontId="4" fillId="5" borderId="8" xfId="0" applyFont="1" applyFill="1" applyBorder="1" applyAlignment="1">
      <alignment horizontal="right" vertical="center" wrapText="1"/>
    </xf>
    <xf numFmtId="1" fontId="9" fillId="5" borderId="12" xfId="0" applyNumberFormat="1" applyFont="1" applyFill="1" applyBorder="1" applyAlignment="1">
      <alignment vertical="center" wrapText="1"/>
    </xf>
    <xf numFmtId="0" fontId="38" fillId="6" borderId="4" xfId="1" quotePrefix="1" applyFont="1" applyFill="1" applyBorder="1" applyAlignment="1">
      <alignment horizontal="right" vertical="center" wrapText="1"/>
    </xf>
    <xf numFmtId="0" fontId="7" fillId="0" borderId="1" xfId="0" quotePrefix="1" applyFont="1" applyBorder="1" applyAlignment="1">
      <alignment horizontal="right" vertical="center" wrapText="1"/>
    </xf>
    <xf numFmtId="3" fontId="9" fillId="5" borderId="12" xfId="0" applyNumberFormat="1" applyFont="1" applyFill="1" applyBorder="1" applyAlignment="1">
      <alignment vertical="center" wrapText="1"/>
    </xf>
    <xf numFmtId="166" fontId="9" fillId="5" borderId="12" xfId="0" applyNumberFormat="1" applyFont="1" applyFill="1" applyBorder="1" applyAlignment="1">
      <alignment horizontal="left" vertical="center" wrapText="1"/>
    </xf>
    <xf numFmtId="0" fontId="8" fillId="0" borderId="1" xfId="0" quotePrefix="1" applyFont="1" applyBorder="1" applyAlignment="1">
      <alignment horizontal="right" vertical="center" wrapText="1"/>
    </xf>
    <xf numFmtId="166" fontId="9" fillId="5" borderId="12" xfId="0" applyNumberFormat="1" applyFont="1" applyFill="1" applyBorder="1" applyAlignment="1">
      <alignment vertical="center" wrapText="1"/>
    </xf>
    <xf numFmtId="165" fontId="4" fillId="5" borderId="12" xfId="0" applyNumberFormat="1" applyFont="1" applyFill="1" applyBorder="1" applyAlignment="1">
      <alignment horizontal="right" vertical="center" wrapText="1"/>
    </xf>
    <xf numFmtId="168" fontId="1" fillId="5" borderId="12" xfId="9" applyNumberFormat="1" applyFont="1" applyFill="1" applyBorder="1" applyAlignment="1">
      <alignment horizontal="left" vertical="center" wrapText="1"/>
    </xf>
    <xf numFmtId="165" fontId="31" fillId="5" borderId="12" xfId="0" applyNumberFormat="1" applyFont="1" applyFill="1" applyBorder="1" applyAlignment="1">
      <alignment horizontal="left" vertical="center" wrapText="1"/>
    </xf>
    <xf numFmtId="0" fontId="3" fillId="2" borderId="0" xfId="0" applyFont="1" applyFill="1" applyBorder="1" applyAlignment="1">
      <alignment vertical="center"/>
    </xf>
    <xf numFmtId="0" fontId="6" fillId="2" borderId="0" xfId="0" applyFont="1" applyFill="1" applyBorder="1" applyAlignment="1">
      <alignment vertical="center" wrapText="1"/>
    </xf>
    <xf numFmtId="0" fontId="3" fillId="2" borderId="0" xfId="0" quotePrefix="1" applyFont="1" applyFill="1" applyBorder="1" applyAlignment="1">
      <alignment vertical="center"/>
    </xf>
    <xf numFmtId="0" fontId="3" fillId="2" borderId="7" xfId="0" applyFont="1" applyFill="1" applyBorder="1" applyAlignment="1">
      <alignment vertical="center"/>
    </xf>
    <xf numFmtId="0" fontId="14" fillId="2" borderId="22" xfId="1" applyFont="1" applyFill="1" applyBorder="1" applyAlignment="1">
      <alignment vertical="center" wrapText="1"/>
    </xf>
    <xf numFmtId="0" fontId="14" fillId="2" borderId="5" xfId="1" applyFont="1" applyFill="1" applyBorder="1" applyAlignment="1">
      <alignment vertical="center" wrapText="1"/>
    </xf>
    <xf numFmtId="0" fontId="14" fillId="2" borderId="13" xfId="1" applyFont="1" applyFill="1" applyBorder="1" applyAlignment="1">
      <alignment vertical="center" wrapText="1"/>
    </xf>
    <xf numFmtId="0" fontId="7" fillId="0" borderId="0" xfId="1" applyFont="1" applyBorder="1" applyAlignment="1">
      <alignment vertical="center" wrapText="1"/>
    </xf>
    <xf numFmtId="0" fontId="14" fillId="2" borderId="22" xfId="1" applyFont="1" applyFill="1" applyBorder="1" applyAlignment="1">
      <alignment horizontal="center" vertical="center" wrapText="1"/>
    </xf>
    <xf numFmtId="0" fontId="0" fillId="4" borderId="0" xfId="0" applyFill="1"/>
    <xf numFmtId="0" fontId="5" fillId="2" borderId="0" xfId="0" quotePrefix="1" applyFont="1" applyFill="1" applyBorder="1" applyAlignment="1">
      <alignment horizontal="right" vertical="center" wrapText="1" readingOrder="2"/>
    </xf>
    <xf numFmtId="0" fontId="5" fillId="2" borderId="0" xfId="0" applyFont="1" applyFill="1" applyBorder="1" applyAlignment="1">
      <alignment horizontal="right" vertical="center" wrapText="1" readingOrder="2"/>
    </xf>
    <xf numFmtId="0" fontId="3" fillId="2" borderId="0" xfId="0" applyFont="1" applyFill="1" applyBorder="1" applyAlignment="1">
      <alignment horizontal="right" vertical="center" readingOrder="2"/>
    </xf>
    <xf numFmtId="0" fontId="3" fillId="2" borderId="0" xfId="0" quotePrefix="1" applyFont="1" applyFill="1" applyBorder="1" applyAlignment="1">
      <alignment horizontal="right" vertical="center" readingOrder="2"/>
    </xf>
    <xf numFmtId="0" fontId="38" fillId="6" borderId="4" xfId="1" applyFont="1" applyFill="1" applyBorder="1" applyAlignment="1">
      <alignment horizontal="right" vertical="center" wrapText="1"/>
    </xf>
    <xf numFmtId="0" fontId="44" fillId="0" borderId="0" xfId="1" applyFont="1" applyAlignment="1">
      <alignment vertical="center" wrapText="1"/>
    </xf>
    <xf numFmtId="0" fontId="4" fillId="2" borderId="2" xfId="0" applyFont="1" applyFill="1" applyBorder="1" applyAlignment="1">
      <alignment horizontal="right" vertical="center" wrapText="1"/>
    </xf>
    <xf numFmtId="1" fontId="15" fillId="2" borderId="2" xfId="0" applyNumberFormat="1" applyFont="1" applyFill="1" applyBorder="1" applyAlignment="1">
      <alignment horizontal="right" vertical="center" wrapText="1"/>
    </xf>
    <xf numFmtId="3" fontId="15" fillId="2" borderId="2" xfId="0" applyNumberFormat="1" applyFont="1" applyFill="1" applyBorder="1" applyAlignment="1">
      <alignment horizontal="left" vertical="center" wrapText="1"/>
    </xf>
    <xf numFmtId="1" fontId="15" fillId="2" borderId="2" xfId="0" applyNumberFormat="1" applyFont="1" applyFill="1" applyBorder="1" applyAlignment="1">
      <alignment horizontal="left" vertical="center" wrapText="1"/>
    </xf>
    <xf numFmtId="0" fontId="4" fillId="2" borderId="3" xfId="0" applyFont="1" applyFill="1" applyBorder="1" applyAlignment="1">
      <alignment horizontal="right" vertical="center" wrapText="1"/>
    </xf>
    <xf numFmtId="3" fontId="15" fillId="2" borderId="3" xfId="0" applyNumberFormat="1" applyFont="1" applyFill="1" applyBorder="1" applyAlignment="1">
      <alignment horizontal="left" vertical="center" wrapText="1"/>
    </xf>
    <xf numFmtId="1" fontId="15" fillId="2" borderId="3" xfId="0" applyNumberFormat="1" applyFont="1" applyFill="1" applyBorder="1" applyAlignment="1">
      <alignment horizontal="left" vertical="center" wrapText="1"/>
    </xf>
    <xf numFmtId="1" fontId="9" fillId="2" borderId="10" xfId="0" applyNumberFormat="1" applyFont="1" applyFill="1" applyBorder="1" applyAlignment="1">
      <alignment horizontal="left" vertical="center" wrapText="1"/>
    </xf>
    <xf numFmtId="165" fontId="4" fillId="2" borderId="2" xfId="0" applyNumberFormat="1" applyFont="1" applyFill="1" applyBorder="1" applyAlignment="1">
      <alignment horizontal="right" vertical="center" wrapText="1"/>
    </xf>
    <xf numFmtId="165" fontId="4" fillId="2" borderId="3" xfId="0" applyNumberFormat="1" applyFont="1" applyFill="1" applyBorder="1" applyAlignment="1">
      <alignment horizontal="right" vertical="center" wrapText="1"/>
    </xf>
    <xf numFmtId="0" fontId="6" fillId="2" borderId="0" xfId="0" quotePrefix="1" applyFont="1" applyFill="1" applyBorder="1" applyAlignment="1">
      <alignment horizontal="right" vertical="center" wrapText="1" readingOrder="2"/>
    </xf>
    <xf numFmtId="0" fontId="41" fillId="2" borderId="0" xfId="0" quotePrefix="1" applyFont="1" applyFill="1" applyBorder="1" applyAlignment="1">
      <alignment horizontal="right" vertical="center" wrapText="1" readingOrder="2"/>
    </xf>
    <xf numFmtId="0" fontId="33" fillId="2" borderId="0" xfId="0" applyFont="1" applyFill="1"/>
    <xf numFmtId="0" fontId="38" fillId="6" borderId="4" xfId="1" applyFont="1" applyFill="1" applyBorder="1" applyAlignment="1">
      <alignment horizontal="right" vertical="center" wrapText="1"/>
    </xf>
    <xf numFmtId="0" fontId="14" fillId="2" borderId="9" xfId="1" applyFont="1" applyFill="1" applyBorder="1" applyAlignment="1">
      <alignment horizontal="right" vertical="center" wrapText="1"/>
    </xf>
    <xf numFmtId="1" fontId="34" fillId="2" borderId="12" xfId="0" applyNumberFormat="1" applyFont="1" applyFill="1" applyBorder="1" applyAlignment="1">
      <alignment horizontal="right" vertical="center" wrapText="1"/>
    </xf>
    <xf numFmtId="1" fontId="9" fillId="2" borderId="12" xfId="0" applyNumberFormat="1" applyFont="1" applyFill="1" applyBorder="1" applyAlignment="1">
      <alignment horizontal="left" vertical="center" wrapText="1"/>
    </xf>
    <xf numFmtId="0" fontId="3" fillId="2" borderId="0" xfId="0" applyFont="1" applyFill="1" applyBorder="1" applyAlignment="1">
      <alignment horizontal="left" vertical="center" readingOrder="2"/>
    </xf>
    <xf numFmtId="0" fontId="1" fillId="2" borderId="1" xfId="0" applyFont="1" applyFill="1" applyBorder="1" applyAlignment="1">
      <alignment horizontal="left" vertical="center" wrapText="1"/>
    </xf>
    <xf numFmtId="1" fontId="9" fillId="2" borderId="0" xfId="0" applyNumberFormat="1" applyFont="1" applyFill="1" applyBorder="1" applyAlignment="1">
      <alignment horizontal="left" vertical="center" wrapText="1"/>
    </xf>
    <xf numFmtId="166" fontId="9" fillId="2" borderId="1" xfId="0" applyNumberFormat="1" applyFont="1" applyFill="1" applyBorder="1" applyAlignment="1">
      <alignment horizontal="left" vertical="center" wrapText="1"/>
    </xf>
    <xf numFmtId="3" fontId="9" fillId="2" borderId="1" xfId="0" applyNumberFormat="1" applyFont="1" applyFill="1" applyBorder="1" applyAlignment="1">
      <alignment horizontal="left" vertical="center" wrapText="1"/>
    </xf>
    <xf numFmtId="165" fontId="9" fillId="2" borderId="1" xfId="0" applyNumberFormat="1" applyFont="1" applyFill="1" applyBorder="1" applyAlignment="1">
      <alignment horizontal="left" vertical="center" wrapText="1"/>
    </xf>
    <xf numFmtId="0" fontId="45" fillId="7" borderId="2" xfId="1" applyFont="1" applyFill="1" applyBorder="1" applyAlignment="1">
      <alignment horizontal="right" vertical="center" wrapText="1"/>
    </xf>
    <xf numFmtId="0" fontId="46" fillId="0" borderId="0" xfId="1" applyFont="1" applyAlignment="1">
      <alignment horizontal="center" vertical="center" wrapText="1"/>
    </xf>
    <xf numFmtId="0" fontId="45" fillId="0" borderId="0" xfId="1" applyFont="1" applyAlignment="1">
      <alignment horizontal="center" vertical="center" wrapText="1"/>
    </xf>
    <xf numFmtId="0" fontId="46" fillId="0" borderId="2" xfId="1" applyFont="1" applyBorder="1" applyAlignment="1">
      <alignment horizontal="center" vertical="center" wrapText="1"/>
    </xf>
    <xf numFmtId="0" fontId="45" fillId="8" borderId="0" xfId="1" applyFont="1" applyFill="1" applyAlignment="1">
      <alignment horizontal="center" vertical="center" wrapText="1"/>
    </xf>
    <xf numFmtId="0" fontId="47" fillId="2" borderId="22" xfId="1" applyFont="1" applyFill="1" applyBorder="1" applyAlignment="1">
      <alignment vertical="center" wrapText="1"/>
    </xf>
    <xf numFmtId="0" fontId="47" fillId="2" borderId="5" xfId="1" applyFont="1" applyFill="1" applyBorder="1" applyAlignment="1">
      <alignment vertical="center" wrapText="1"/>
    </xf>
    <xf numFmtId="166" fontId="9" fillId="2" borderId="2" xfId="0" applyNumberFormat="1" applyFont="1" applyFill="1" applyBorder="1" applyAlignment="1">
      <alignment vertical="center" wrapText="1"/>
    </xf>
    <xf numFmtId="0" fontId="9" fillId="2" borderId="2" xfId="0" applyFont="1" applyFill="1" applyBorder="1" applyAlignment="1">
      <alignment horizontal="left" vertical="center" wrapText="1"/>
    </xf>
    <xf numFmtId="0" fontId="38" fillId="2" borderId="22" xfId="1" applyFont="1" applyFill="1" applyBorder="1" applyAlignment="1">
      <alignment vertical="center" wrapText="1"/>
    </xf>
    <xf numFmtId="165" fontId="2" fillId="2" borderId="2" xfId="0" applyNumberFormat="1" applyFont="1" applyFill="1" applyBorder="1" applyAlignment="1">
      <alignment horizontal="left" vertical="center" wrapText="1"/>
    </xf>
    <xf numFmtId="3" fontId="2" fillId="2" borderId="2" xfId="0" applyNumberFormat="1" applyFont="1" applyFill="1" applyBorder="1" applyAlignment="1">
      <alignment vertical="center" wrapText="1"/>
    </xf>
    <xf numFmtId="166" fontId="9" fillId="2" borderId="2" xfId="0" applyNumberFormat="1" applyFont="1" applyFill="1" applyBorder="1" applyAlignment="1">
      <alignment horizontal="right" vertical="center"/>
    </xf>
    <xf numFmtId="168" fontId="1" fillId="2" borderId="2" xfId="9" applyNumberFormat="1" applyFont="1" applyFill="1" applyBorder="1" applyAlignment="1">
      <alignment horizontal="left" vertical="center" wrapText="1"/>
    </xf>
    <xf numFmtId="0" fontId="28" fillId="0" borderId="0" xfId="0" applyFont="1"/>
    <xf numFmtId="0" fontId="24" fillId="2" borderId="2" xfId="1" quotePrefix="1" applyFont="1" applyFill="1" applyBorder="1" applyAlignment="1">
      <alignment horizontal="right" vertical="center" wrapText="1"/>
    </xf>
    <xf numFmtId="166" fontId="15" fillId="2" borderId="2" xfId="0" applyNumberFormat="1" applyFont="1" applyFill="1" applyBorder="1" applyAlignment="1">
      <alignment vertical="center" wrapText="1"/>
    </xf>
    <xf numFmtId="3" fontId="9" fillId="2" borderId="2" xfId="0" applyNumberFormat="1" applyFont="1" applyFill="1" applyBorder="1" applyAlignment="1">
      <alignment vertical="center" wrapText="1"/>
    </xf>
    <xf numFmtId="0" fontId="48" fillId="0" borderId="0" xfId="0" applyFont="1" applyAlignment="1">
      <alignment vertical="center"/>
    </xf>
    <xf numFmtId="0" fontId="49" fillId="7" borderId="2" xfId="1" applyFont="1" applyFill="1" applyBorder="1" applyAlignment="1">
      <alignment horizontal="right" vertical="center" wrapText="1"/>
    </xf>
    <xf numFmtId="0" fontId="50" fillId="0" borderId="0" xfId="0" applyFont="1"/>
    <xf numFmtId="0" fontId="49" fillId="0" borderId="0" xfId="1" applyFont="1" applyAlignment="1">
      <alignment horizontal="center" vertical="center" wrapText="1"/>
    </xf>
    <xf numFmtId="0" fontId="24" fillId="2" borderId="0" xfId="1" applyFont="1" applyFill="1" applyBorder="1" applyAlignment="1">
      <alignment horizontal="right" vertical="center" wrapText="1"/>
    </xf>
    <xf numFmtId="1" fontId="2" fillId="2" borderId="2" xfId="0" applyNumberFormat="1" applyFont="1" applyFill="1" applyBorder="1" applyAlignment="1">
      <alignment horizontal="left" vertical="center" wrapText="1"/>
    </xf>
    <xf numFmtId="0" fontId="49" fillId="7" borderId="2" xfId="1" quotePrefix="1" applyFont="1" applyFill="1" applyBorder="1" applyAlignment="1">
      <alignment horizontal="right" vertical="center" wrapText="1"/>
    </xf>
    <xf numFmtId="0" fontId="49" fillId="9" borderId="2" xfId="1" applyFont="1" applyFill="1" applyBorder="1" applyAlignment="1">
      <alignment horizontal="right" vertical="center" wrapText="1"/>
    </xf>
    <xf numFmtId="166" fontId="2" fillId="2" borderId="2" xfId="0" applyNumberFormat="1" applyFont="1" applyFill="1" applyBorder="1" applyAlignment="1">
      <alignment vertical="center" wrapText="1"/>
    </xf>
    <xf numFmtId="0" fontId="19" fillId="0" borderId="0" xfId="1" applyFont="1" applyAlignment="1">
      <alignment horizontal="center" vertical="center" wrapText="1" readingOrder="2"/>
    </xf>
    <xf numFmtId="0" fontId="24" fillId="2" borderId="10" xfId="1" applyFont="1" applyFill="1" applyBorder="1" applyAlignment="1">
      <alignment horizontal="right" vertical="center" wrapText="1"/>
    </xf>
    <xf numFmtId="0" fontId="2" fillId="2" borderId="2" xfId="0" applyFont="1" applyFill="1" applyBorder="1" applyAlignment="1">
      <alignment horizontal="left" vertical="center" wrapText="1"/>
    </xf>
    <xf numFmtId="0" fontId="8" fillId="0" borderId="0" xfId="8" applyFont="1" applyAlignment="1">
      <alignment horizontal="center" vertical="center" wrapText="1"/>
    </xf>
    <xf numFmtId="0" fontId="20" fillId="0" borderId="0" xfId="8" applyFont="1" applyBorder="1" applyAlignment="1">
      <alignment horizontal="center" vertical="center" wrapText="1"/>
    </xf>
    <xf numFmtId="0" fontId="38" fillId="6" borderId="0" xfId="1" applyFont="1" applyFill="1" applyBorder="1" applyAlignment="1">
      <alignment horizontal="center" vertical="center" wrapText="1"/>
    </xf>
    <xf numFmtId="0" fontId="23" fillId="2" borderId="0" xfId="1"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readingOrder="2"/>
    </xf>
    <xf numFmtId="0" fontId="4" fillId="2" borderId="0" xfId="1" applyFont="1" applyFill="1" applyBorder="1" applyAlignment="1">
      <alignment horizontal="center" vertical="center" wrapText="1"/>
    </xf>
    <xf numFmtId="0" fontId="14" fillId="0" borderId="0" xfId="8" applyFont="1" applyBorder="1" applyAlignment="1">
      <alignment horizontal="center" vertical="center" wrapText="1"/>
    </xf>
    <xf numFmtId="0" fontId="0" fillId="7" borderId="0" xfId="0" applyFill="1"/>
    <xf numFmtId="0" fontId="50" fillId="0" borderId="0" xfId="0" applyFont="1" applyAlignment="1">
      <alignment vertical="center"/>
    </xf>
    <xf numFmtId="0" fontId="24" fillId="2" borderId="2" xfId="1" applyFont="1" applyFill="1" applyBorder="1" applyAlignment="1">
      <alignment horizontal="right" vertical="center" wrapText="1"/>
    </xf>
    <xf numFmtId="0" fontId="24" fillId="2" borderId="9" xfId="1" applyFont="1" applyFill="1" applyBorder="1" applyAlignment="1">
      <alignment horizontal="right" vertical="center" wrapText="1"/>
    </xf>
    <xf numFmtId="0" fontId="9" fillId="2" borderId="2" xfId="1" applyFont="1" applyFill="1" applyBorder="1" applyAlignment="1">
      <alignment horizontal="left" vertical="center" wrapText="1"/>
    </xf>
    <xf numFmtId="165" fontId="9" fillId="2" borderId="2" xfId="1" applyNumberFormat="1" applyFont="1" applyFill="1" applyBorder="1" applyAlignment="1">
      <alignment horizontal="left" vertical="center" wrapText="1"/>
    </xf>
    <xf numFmtId="0" fontId="9" fillId="2" borderId="0" xfId="1" applyFont="1" applyFill="1" applyBorder="1" applyAlignment="1">
      <alignment horizontal="left" vertical="center" wrapText="1"/>
    </xf>
    <xf numFmtId="165" fontId="9" fillId="2" borderId="0" xfId="1" applyNumberFormat="1" applyFont="1" applyFill="1" applyBorder="1" applyAlignment="1">
      <alignment horizontal="left" vertical="center" wrapText="1"/>
    </xf>
    <xf numFmtId="0" fontId="9" fillId="2" borderId="9" xfId="1" applyFont="1" applyFill="1" applyBorder="1" applyAlignment="1">
      <alignment horizontal="left" vertical="center" wrapText="1"/>
    </xf>
    <xf numFmtId="165" fontId="9" fillId="2" borderId="9" xfId="1" applyNumberFormat="1" applyFont="1" applyFill="1" applyBorder="1" applyAlignment="1">
      <alignment horizontal="left" vertical="center" wrapText="1"/>
    </xf>
    <xf numFmtId="0" fontId="9" fillId="2" borderId="5" xfId="1" applyFont="1" applyFill="1" applyBorder="1" applyAlignment="1">
      <alignment horizontal="left" vertical="center" wrapText="1"/>
    </xf>
    <xf numFmtId="165" fontId="9" fillId="2" borderId="5" xfId="1" applyNumberFormat="1" applyFont="1" applyFill="1" applyBorder="1" applyAlignment="1">
      <alignment horizontal="left" vertical="center" wrapText="1"/>
    </xf>
    <xf numFmtId="0" fontId="9" fillId="2" borderId="10" xfId="1" applyFont="1" applyFill="1" applyBorder="1" applyAlignment="1">
      <alignment horizontal="left" vertical="center" wrapText="1"/>
    </xf>
    <xf numFmtId="165" fontId="9" fillId="2" borderId="10" xfId="1" applyNumberFormat="1" applyFont="1" applyFill="1" applyBorder="1" applyAlignment="1">
      <alignment horizontal="left" vertical="center" wrapText="1"/>
    </xf>
    <xf numFmtId="1" fontId="9" fillId="2" borderId="2" xfId="0" applyNumberFormat="1" applyFont="1" applyFill="1" applyBorder="1" applyAlignment="1">
      <alignment vertical="center" wrapText="1"/>
    </xf>
    <xf numFmtId="166" fontId="15" fillId="2" borderId="2" xfId="0" applyNumberFormat="1" applyFont="1" applyFill="1" applyBorder="1" applyAlignment="1">
      <alignment horizontal="right" vertical="center" wrapText="1"/>
    </xf>
    <xf numFmtId="1" fontId="15" fillId="2" borderId="2" xfId="0" applyNumberFormat="1" applyFont="1" applyFill="1" applyBorder="1" applyAlignment="1">
      <alignment vertical="center" wrapText="1"/>
    </xf>
    <xf numFmtId="0" fontId="38" fillId="2" borderId="22" xfId="1" applyFont="1" applyFill="1" applyBorder="1" applyAlignment="1">
      <alignment horizontal="center" vertical="center" wrapText="1"/>
    </xf>
    <xf numFmtId="166" fontId="2" fillId="2" borderId="2" xfId="0" applyNumberFormat="1" applyFont="1" applyFill="1" applyBorder="1" applyAlignment="1">
      <alignment horizontal="right" vertical="center"/>
    </xf>
    <xf numFmtId="0" fontId="49" fillId="8" borderId="2" xfId="1" applyFont="1" applyFill="1" applyBorder="1" applyAlignment="1">
      <alignment horizontal="center" vertical="center" wrapText="1"/>
    </xf>
    <xf numFmtId="0" fontId="9" fillId="2" borderId="3" xfId="0" applyFont="1" applyFill="1" applyBorder="1" applyAlignment="1">
      <alignment horizontal="left" vertical="center" wrapText="1"/>
    </xf>
    <xf numFmtId="0" fontId="24" fillId="2" borderId="5" xfId="1" applyFont="1" applyFill="1" applyBorder="1" applyAlignment="1">
      <alignment horizontal="right" vertical="center" wrapText="1"/>
    </xf>
    <xf numFmtId="0" fontId="24" fillId="2" borderId="2" xfId="1" quotePrefix="1" applyFont="1" applyFill="1" applyBorder="1" applyAlignment="1">
      <alignment horizontal="right" vertical="center" wrapText="1" readingOrder="2"/>
    </xf>
    <xf numFmtId="0" fontId="24" fillId="3" borderId="17" xfId="1" quotePrefix="1" applyFont="1" applyFill="1" applyBorder="1" applyAlignment="1">
      <alignment horizontal="center" vertical="center" wrapText="1"/>
    </xf>
    <xf numFmtId="0" fontId="21" fillId="0" borderId="17" xfId="0" applyFont="1" applyBorder="1" applyAlignment="1">
      <alignment horizontal="center" vertical="center"/>
    </xf>
    <xf numFmtId="0" fontId="24" fillId="2" borderId="22" xfId="1" applyFont="1" applyFill="1" applyBorder="1" applyAlignment="1">
      <alignment horizontal="center" vertical="center" wrapText="1"/>
    </xf>
    <xf numFmtId="0" fontId="9" fillId="2" borderId="3" xfId="1" applyFont="1" applyFill="1" applyBorder="1" applyAlignment="1">
      <alignment horizontal="left" vertical="center" wrapText="1"/>
    </xf>
    <xf numFmtId="0" fontId="24" fillId="2" borderId="9" xfId="1" applyFont="1" applyFill="1" applyBorder="1" applyAlignment="1">
      <alignment horizontal="right" vertical="center" wrapText="1" readingOrder="2"/>
    </xf>
    <xf numFmtId="0" fontId="24" fillId="2" borderId="5" xfId="1" quotePrefix="1" applyFont="1" applyFill="1" applyBorder="1" applyAlignment="1">
      <alignment horizontal="right" vertical="center" wrapText="1" readingOrder="2"/>
    </xf>
    <xf numFmtId="0" fontId="24" fillId="2" borderId="2" xfId="1" applyFont="1" applyFill="1" applyBorder="1" applyAlignment="1">
      <alignment horizontal="right" vertical="center" wrapText="1" readingOrder="2"/>
    </xf>
    <xf numFmtId="0" fontId="6" fillId="0" borderId="0" xfId="0" applyFont="1" applyBorder="1" applyAlignment="1">
      <alignment horizontal="right" vertical="center" wrapText="1" readingOrder="2"/>
    </xf>
    <xf numFmtId="0" fontId="4" fillId="2" borderId="2" xfId="0" quotePrefix="1" applyFont="1" applyFill="1" applyBorder="1" applyAlignment="1">
      <alignment horizontal="right" vertical="center" wrapText="1"/>
    </xf>
    <xf numFmtId="0" fontId="24" fillId="2" borderId="2" xfId="0" applyFont="1" applyFill="1" applyBorder="1" applyAlignment="1">
      <alignment horizontal="right" vertical="center" wrapText="1"/>
    </xf>
    <xf numFmtId="0" fontId="0" fillId="0" borderId="0" xfId="0" applyAlignment="1">
      <alignment horizontal="left"/>
    </xf>
    <xf numFmtId="166" fontId="9" fillId="2" borderId="3" xfId="0" applyNumberFormat="1" applyFont="1" applyFill="1" applyBorder="1" applyAlignment="1">
      <alignment vertical="center" wrapText="1"/>
    </xf>
    <xf numFmtId="166" fontId="15" fillId="2" borderId="3" xfId="0" applyNumberFormat="1" applyFont="1" applyFill="1" applyBorder="1" applyAlignment="1">
      <alignment vertical="center" wrapText="1"/>
    </xf>
    <xf numFmtId="168" fontId="1" fillId="2" borderId="3" xfId="9" applyNumberFormat="1" applyFont="1" applyFill="1" applyBorder="1" applyAlignment="1">
      <alignment horizontal="left" vertical="center" wrapText="1"/>
    </xf>
    <xf numFmtId="165" fontId="4" fillId="2" borderId="2" xfId="0" quotePrefix="1" applyNumberFormat="1" applyFont="1" applyFill="1" applyBorder="1" applyAlignment="1">
      <alignment horizontal="right" vertical="center" wrapText="1"/>
    </xf>
    <xf numFmtId="0" fontId="4" fillId="2" borderId="10" xfId="0" applyFont="1" applyFill="1" applyBorder="1" applyAlignment="1">
      <alignment horizontal="right" vertical="center" wrapText="1"/>
    </xf>
    <xf numFmtId="0" fontId="51" fillId="0" borderId="0" xfId="0" applyFont="1" applyBorder="1" applyAlignment="1">
      <alignment horizontal="right" vertical="center" wrapText="1"/>
    </xf>
    <xf numFmtId="0" fontId="51" fillId="0" borderId="0" xfId="0" applyFont="1" applyBorder="1" applyAlignment="1">
      <alignment vertical="center" wrapText="1"/>
    </xf>
    <xf numFmtId="0" fontId="30" fillId="2" borderId="10" xfId="8" applyFont="1" applyFill="1" applyBorder="1" applyAlignment="1">
      <alignment horizontal="right" vertical="center" readingOrder="2"/>
    </xf>
    <xf numFmtId="0" fontId="25" fillId="2" borderId="10" xfId="8" applyFont="1" applyFill="1" applyBorder="1" applyAlignment="1">
      <alignment horizontal="right" vertical="center" readingOrder="2"/>
    </xf>
    <xf numFmtId="0" fontId="30" fillId="2" borderId="9" xfId="8" applyFont="1" applyFill="1" applyBorder="1" applyAlignment="1">
      <alignment horizontal="right" vertical="center" readingOrder="2"/>
    </xf>
    <xf numFmtId="0" fontId="25" fillId="2" borderId="9" xfId="8" applyFont="1" applyFill="1" applyBorder="1" applyAlignment="1">
      <alignment horizontal="right" vertical="center" readingOrder="2"/>
    </xf>
    <xf numFmtId="0" fontId="25" fillId="2" borderId="3" xfId="8" applyFont="1" applyFill="1" applyBorder="1" applyAlignment="1">
      <alignment horizontal="right" vertical="center" readingOrder="2"/>
    </xf>
    <xf numFmtId="165" fontId="34" fillId="2" borderId="2" xfId="1" applyNumberFormat="1" applyFont="1" applyFill="1" applyBorder="1" applyAlignment="1">
      <alignment horizontal="right" vertical="center" wrapText="1"/>
    </xf>
    <xf numFmtId="165" fontId="34" fillId="2" borderId="3" xfId="1" applyNumberFormat="1" applyFont="1" applyFill="1" applyBorder="1" applyAlignment="1">
      <alignment horizontal="right" vertical="center" wrapText="1"/>
    </xf>
    <xf numFmtId="0" fontId="4" fillId="2" borderId="12" xfId="0" applyFont="1" applyFill="1" applyBorder="1" applyAlignment="1">
      <alignment horizontal="right" vertical="center" wrapText="1"/>
    </xf>
    <xf numFmtId="0" fontId="31" fillId="2" borderId="12" xfId="0" applyFont="1" applyFill="1" applyBorder="1" applyAlignment="1">
      <alignment vertical="center" wrapText="1"/>
    </xf>
    <xf numFmtId="165" fontId="34" fillId="2" borderId="10" xfId="1" applyNumberFormat="1" applyFont="1" applyFill="1" applyBorder="1" applyAlignment="1">
      <alignment horizontal="right" vertical="center" wrapText="1"/>
    </xf>
    <xf numFmtId="165" fontId="31" fillId="2" borderId="12" xfId="0" applyNumberFormat="1" applyFont="1" applyFill="1" applyBorder="1" applyAlignment="1">
      <alignment vertical="center" wrapText="1"/>
    </xf>
    <xf numFmtId="3" fontId="31" fillId="2" borderId="12" xfId="0" applyNumberFormat="1" applyFont="1" applyFill="1" applyBorder="1" applyAlignment="1">
      <alignment vertical="center" wrapText="1"/>
    </xf>
    <xf numFmtId="0" fontId="9" fillId="2" borderId="3" xfId="1" applyFont="1" applyFill="1" applyBorder="1" applyAlignment="1">
      <alignment horizontal="right" vertical="center" wrapText="1"/>
    </xf>
    <xf numFmtId="0" fontId="9" fillId="2" borderId="2" xfId="1" applyFont="1" applyFill="1" applyBorder="1" applyAlignment="1">
      <alignment horizontal="right" vertical="center" wrapText="1"/>
    </xf>
    <xf numFmtId="0" fontId="9" fillId="2" borderId="12" xfId="1" applyFont="1" applyFill="1" applyBorder="1" applyAlignment="1">
      <alignment horizontal="right" vertical="center" wrapText="1"/>
    </xf>
    <xf numFmtId="0" fontId="14" fillId="2" borderId="2" xfId="1" applyFont="1" applyFill="1" applyBorder="1" applyAlignment="1">
      <alignment horizontal="right" vertical="center" wrapText="1"/>
    </xf>
    <xf numFmtId="3" fontId="9" fillId="2" borderId="2" xfId="1" applyNumberFormat="1" applyFont="1" applyFill="1" applyBorder="1" applyAlignment="1">
      <alignment horizontal="left" vertical="center" wrapText="1"/>
    </xf>
    <xf numFmtId="0" fontId="53" fillId="0" borderId="24" xfId="1" applyFont="1" applyBorder="1" applyAlignment="1">
      <alignment horizontal="center" vertical="center" wrapText="1"/>
    </xf>
    <xf numFmtId="0" fontId="43" fillId="0" borderId="24" xfId="1" applyFont="1" applyBorder="1" applyAlignment="1">
      <alignment horizontal="center" vertical="center" wrapText="1"/>
    </xf>
    <xf numFmtId="0" fontId="19" fillId="0" borderId="23" xfId="1" applyFont="1" applyBorder="1" applyAlignment="1">
      <alignment horizontal="center" vertical="center" wrapText="1"/>
    </xf>
    <xf numFmtId="0" fontId="53" fillId="0" borderId="0" xfId="1" applyFont="1" applyBorder="1" applyAlignment="1">
      <alignment wrapText="1"/>
    </xf>
    <xf numFmtId="0" fontId="53" fillId="0" borderId="16" xfId="1" applyFont="1" applyBorder="1" applyAlignment="1">
      <alignment horizontal="center" vertical="center" wrapText="1"/>
    </xf>
    <xf numFmtId="0" fontId="19" fillId="0" borderId="26" xfId="1" applyFont="1" applyBorder="1" applyAlignment="1">
      <alignment horizontal="center" vertical="center" wrapText="1"/>
    </xf>
    <xf numFmtId="0" fontId="19" fillId="0" borderId="28" xfId="1" applyFont="1" applyBorder="1" applyAlignment="1">
      <alignment horizontal="center" vertical="center" wrapText="1"/>
    </xf>
    <xf numFmtId="0" fontId="43" fillId="0" borderId="16" xfId="1" applyFont="1" applyBorder="1" applyAlignment="1">
      <alignment horizontal="center" vertical="center" wrapText="1"/>
    </xf>
    <xf numFmtId="0" fontId="5" fillId="2" borderId="0" xfId="0" applyFont="1" applyFill="1" applyBorder="1" applyAlignment="1">
      <alignment horizontal="right" vertical="center" wrapText="1" readingOrder="2"/>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0" fontId="38" fillId="6" borderId="7" xfId="0" applyFont="1" applyFill="1" applyBorder="1" applyAlignment="1">
      <alignment horizontal="right" vertical="center" wrapText="1"/>
    </xf>
    <xf numFmtId="0" fontId="38" fillId="6" borderId="6" xfId="0" applyFont="1" applyFill="1" applyBorder="1" applyAlignment="1">
      <alignment horizontal="right" vertical="center" wrapText="1"/>
    </xf>
    <xf numFmtId="0" fontId="26" fillId="0" borderId="0" xfId="0" applyFont="1" applyBorder="1" applyAlignment="1">
      <alignment horizontal="right" vertical="center" wrapText="1" readingOrder="2"/>
    </xf>
    <xf numFmtId="0" fontId="38" fillId="6" borderId="11" xfId="0" applyFont="1" applyFill="1" applyBorder="1" applyAlignment="1">
      <alignment horizontal="center" vertical="center" wrapText="1"/>
    </xf>
    <xf numFmtId="0" fontId="6" fillId="0" borderId="5" xfId="0" applyFont="1" applyBorder="1" applyAlignment="1">
      <alignment horizontal="right" vertical="center" wrapText="1"/>
    </xf>
    <xf numFmtId="0" fontId="10" fillId="0" borderId="5" xfId="0" applyFont="1" applyBorder="1" applyAlignment="1">
      <alignment horizontal="left" vertical="center" wrapText="1"/>
    </xf>
    <xf numFmtId="0" fontId="51" fillId="2" borderId="0" xfId="0" quotePrefix="1" applyFont="1" applyFill="1" applyAlignment="1">
      <alignment horizontal="right" vertical="center" wrapText="1" readingOrder="2"/>
    </xf>
    <xf numFmtId="0" fontId="51" fillId="2" borderId="0" xfId="0" applyFont="1" applyFill="1" applyAlignment="1">
      <alignment horizontal="right" vertical="center" wrapText="1" readingOrder="2"/>
    </xf>
    <xf numFmtId="0" fontId="3" fillId="2" borderId="0" xfId="0" quotePrefix="1" applyFont="1" applyFill="1" applyBorder="1" applyAlignment="1">
      <alignment horizontal="right" vertical="center"/>
    </xf>
    <xf numFmtId="0" fontId="3" fillId="2" borderId="0" xfId="0" applyFont="1" applyFill="1" applyBorder="1" applyAlignment="1">
      <alignment horizontal="right" vertical="center"/>
    </xf>
    <xf numFmtId="0" fontId="3" fillId="2" borderId="0" xfId="0" applyFont="1" applyFill="1" applyBorder="1" applyAlignment="1">
      <alignment horizontal="right" vertical="center" readingOrder="2"/>
    </xf>
    <xf numFmtId="0" fontId="6" fillId="0" borderId="0" xfId="0" applyFont="1" applyBorder="1" applyAlignment="1">
      <alignment horizontal="right" vertical="center" wrapText="1" readingOrder="2"/>
    </xf>
    <xf numFmtId="0" fontId="6" fillId="2" borderId="0" xfId="0" quotePrefix="1" applyFont="1" applyFill="1" applyBorder="1" applyAlignment="1">
      <alignment horizontal="right" vertical="center" wrapText="1" readingOrder="2"/>
    </xf>
    <xf numFmtId="0" fontId="6" fillId="2" borderId="0" xfId="0" applyFont="1" applyFill="1" applyBorder="1" applyAlignment="1">
      <alignment horizontal="right" vertical="center" wrapText="1" readingOrder="2"/>
    </xf>
    <xf numFmtId="0" fontId="38" fillId="6" borderId="7" xfId="0" applyFont="1" applyFill="1" applyBorder="1" applyAlignment="1">
      <alignment horizontal="center" vertical="center" wrapText="1"/>
    </xf>
    <xf numFmtId="0" fontId="4" fillId="6" borderId="7" xfId="0" applyFont="1" applyFill="1" applyBorder="1" applyAlignment="1">
      <alignment horizontal="right" vertical="center" wrapText="1"/>
    </xf>
    <xf numFmtId="0" fontId="4" fillId="6" borderId="6" xfId="0" applyFont="1" applyFill="1" applyBorder="1" applyAlignment="1">
      <alignment horizontal="right" vertical="center" wrapText="1"/>
    </xf>
    <xf numFmtId="0" fontId="4" fillId="6" borderId="7"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2" borderId="7" xfId="0" quotePrefix="1" applyFont="1" applyFill="1" applyBorder="1" applyAlignment="1">
      <alignment horizontal="right" vertical="center" wrapText="1" readingOrder="2"/>
    </xf>
    <xf numFmtId="0" fontId="5" fillId="2" borderId="7" xfId="0" applyFont="1" applyFill="1" applyBorder="1" applyAlignment="1">
      <alignment horizontal="right" vertical="center" wrapText="1" readingOrder="2"/>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6" fillId="10" borderId="0" xfId="0" quotePrefix="1" applyFont="1" applyFill="1" applyBorder="1" applyAlignment="1">
      <alignment horizontal="right" vertical="center" wrapText="1" readingOrder="2"/>
    </xf>
    <xf numFmtId="0" fontId="6" fillId="10" borderId="0" xfId="0" applyFont="1" applyFill="1" applyBorder="1" applyAlignment="1">
      <alignment horizontal="right" vertical="center" wrapText="1" readingOrder="2"/>
    </xf>
    <xf numFmtId="0" fontId="29" fillId="0" borderId="17" xfId="0" applyFont="1" applyBorder="1" applyAlignment="1">
      <alignment horizontal="center"/>
    </xf>
    <xf numFmtId="0" fontId="6" fillId="2" borderId="0" xfId="0" applyFont="1" applyFill="1" applyBorder="1" applyAlignment="1">
      <alignment horizontal="right" vertical="center" readingOrder="2"/>
    </xf>
    <xf numFmtId="0" fontId="7" fillId="0" borderId="0" xfId="0" applyFont="1" applyAlignment="1">
      <alignment horizontal="center" vertical="center" wrapText="1" readingOrder="2"/>
    </xf>
    <xf numFmtId="165" fontId="5" fillId="2" borderId="0" xfId="0" applyNumberFormat="1" applyFont="1" applyFill="1" applyBorder="1" applyAlignment="1">
      <alignment horizontal="right" vertical="center" wrapText="1"/>
    </xf>
    <xf numFmtId="0" fontId="3" fillId="2" borderId="0" xfId="0" quotePrefix="1" applyFont="1" applyFill="1" applyBorder="1" applyAlignment="1">
      <alignment horizontal="right" vertical="center" wrapText="1" readingOrder="2"/>
    </xf>
    <xf numFmtId="0" fontId="3" fillId="2" borderId="0" xfId="0" applyFont="1" applyFill="1" applyBorder="1" applyAlignment="1">
      <alignment horizontal="right" vertical="center" wrapText="1" readingOrder="2"/>
    </xf>
    <xf numFmtId="0" fontId="41" fillId="2" borderId="0" xfId="0" quotePrefix="1" applyFont="1" applyFill="1" applyBorder="1" applyAlignment="1">
      <alignment horizontal="right" vertical="center" wrapText="1" readingOrder="2"/>
    </xf>
    <xf numFmtId="0" fontId="40" fillId="0" borderId="10" xfId="1" applyFont="1" applyBorder="1" applyAlignment="1">
      <alignment horizontal="center" vertical="center" wrapText="1"/>
    </xf>
    <xf numFmtId="0" fontId="43" fillId="0" borderId="0" xfId="1" applyFont="1" applyAlignment="1">
      <alignment horizontal="center" vertical="center" wrapText="1"/>
    </xf>
    <xf numFmtId="0" fontId="8" fillId="0" borderId="0" xfId="8" quotePrefix="1" applyFont="1" applyAlignment="1">
      <alignment horizontal="center" vertical="center" wrapText="1"/>
    </xf>
    <xf numFmtId="0" fontId="8" fillId="0" borderId="0" xfId="8" applyFont="1" applyAlignment="1">
      <alignment horizontal="center" vertical="center" wrapText="1"/>
    </xf>
    <xf numFmtId="0" fontId="8" fillId="0" borderId="0" xfId="8" quotePrefix="1" applyFont="1" applyBorder="1" applyAlignment="1">
      <alignment horizontal="right" vertical="center" wrapText="1"/>
    </xf>
    <xf numFmtId="0" fontId="8" fillId="0" borderId="0" xfId="8" applyFont="1" applyBorder="1" applyAlignment="1">
      <alignment horizontal="right" vertical="center" wrapText="1"/>
    </xf>
    <xf numFmtId="0" fontId="3" fillId="2" borderId="0" xfId="0" quotePrefix="1" applyFont="1" applyFill="1" applyBorder="1" applyAlignment="1">
      <alignment horizontal="right" vertical="center" readingOrder="2"/>
    </xf>
    <xf numFmtId="0" fontId="51" fillId="0" borderId="0" xfId="0" applyFont="1" applyBorder="1" applyAlignment="1">
      <alignment horizontal="right" vertical="center" wrapText="1"/>
    </xf>
    <xf numFmtId="1" fontId="34" fillId="2" borderId="12" xfId="0" applyNumberFormat="1" applyFont="1" applyFill="1" applyBorder="1" applyAlignment="1">
      <alignment horizontal="right" vertical="center" wrapText="1"/>
    </xf>
    <xf numFmtId="0" fontId="5" fillId="0" borderId="0" xfId="0" applyFont="1" applyBorder="1" applyAlignment="1">
      <alignment horizontal="right" vertical="center" wrapText="1" readingOrder="2"/>
    </xf>
    <xf numFmtId="0" fontId="8" fillId="0" borderId="0" xfId="0" quotePrefix="1" applyFont="1" applyAlignment="1">
      <alignment horizontal="center" vertical="center" wrapText="1"/>
    </xf>
    <xf numFmtId="0" fontId="8" fillId="0" borderId="0" xfId="0" applyFont="1" applyAlignment="1">
      <alignment horizontal="center" vertical="center" wrapText="1"/>
    </xf>
    <xf numFmtId="0" fontId="24" fillId="3" borderId="23" xfId="1" quotePrefix="1" applyFont="1" applyFill="1" applyBorder="1" applyAlignment="1">
      <alignment horizontal="center" vertical="center" wrapText="1"/>
    </xf>
    <xf numFmtId="0" fontId="0" fillId="0" borderId="0" xfId="0" applyBorder="1"/>
    <xf numFmtId="0" fontId="10" fillId="0" borderId="7" xfId="0" applyFont="1" applyBorder="1" applyAlignment="1">
      <alignment horizontal="right" vertical="center" wrapText="1"/>
    </xf>
    <xf numFmtId="0" fontId="14" fillId="2" borderId="2" xfId="1" applyFont="1" applyFill="1" applyBorder="1" applyAlignment="1">
      <alignment horizontal="right" vertical="center" wrapText="1"/>
    </xf>
    <xf numFmtId="0" fontId="14" fillId="2" borderId="3"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51" fillId="0" borderId="7" xfId="0" applyFont="1" applyBorder="1" applyAlignment="1">
      <alignment horizontal="right" vertical="center" wrapText="1"/>
    </xf>
    <xf numFmtId="0" fontId="8" fillId="0" borderId="1" xfId="0" quotePrefix="1" applyFont="1" applyBorder="1" applyAlignment="1">
      <alignment horizontal="right" vertical="center" wrapText="1"/>
    </xf>
    <xf numFmtId="0" fontId="8" fillId="0" borderId="1" xfId="0" applyFont="1" applyBorder="1" applyAlignment="1">
      <alignment horizontal="right" vertical="center" wrapText="1"/>
    </xf>
    <xf numFmtId="0" fontId="14" fillId="2" borderId="2" xfId="1" applyFont="1" applyFill="1" applyBorder="1" applyAlignment="1">
      <alignment vertical="center" wrapText="1"/>
    </xf>
    <xf numFmtId="0" fontId="14" fillId="2" borderId="1" xfId="1" applyFont="1" applyFill="1" applyBorder="1" applyAlignment="1">
      <alignment horizontal="right" vertical="center" wrapText="1"/>
    </xf>
    <xf numFmtId="0" fontId="3" fillId="2" borderId="7" xfId="0" quotePrefix="1" applyFont="1" applyFill="1" applyBorder="1" applyAlignment="1">
      <alignment horizontal="right" vertical="center"/>
    </xf>
    <xf numFmtId="0" fontId="7" fillId="0" borderId="0" xfId="1" applyFont="1" applyAlignment="1">
      <alignment horizontal="center" vertical="center" wrapText="1"/>
    </xf>
    <xf numFmtId="0" fontId="8" fillId="0" borderId="0" xfId="0" quotePrefix="1" applyFont="1" applyBorder="1" applyAlignment="1">
      <alignment horizontal="right" vertical="center" wrapText="1"/>
    </xf>
    <xf numFmtId="0" fontId="8" fillId="0" borderId="0" xfId="0" applyFont="1" applyBorder="1" applyAlignment="1">
      <alignment horizontal="right" vertical="center" wrapText="1"/>
    </xf>
    <xf numFmtId="0" fontId="38" fillId="6" borderId="4" xfId="1" quotePrefix="1" applyFont="1" applyFill="1" applyBorder="1" applyAlignment="1">
      <alignment horizontal="right" vertical="center" wrapText="1"/>
    </xf>
    <xf numFmtId="0" fontId="38" fillId="6" borderId="4" xfId="1" applyFont="1" applyFill="1" applyBorder="1" applyAlignment="1">
      <alignment horizontal="right" vertical="center" wrapText="1"/>
    </xf>
    <xf numFmtId="0" fontId="14" fillId="2" borderId="13" xfId="1" applyFont="1" applyFill="1" applyBorder="1" applyAlignment="1">
      <alignment horizontal="right" vertical="center" wrapText="1"/>
    </xf>
    <xf numFmtId="0" fontId="14" fillId="2" borderId="2" xfId="1" quotePrefix="1" applyFont="1" applyFill="1" applyBorder="1" applyAlignment="1">
      <alignment horizontal="right" vertical="center" wrapText="1"/>
    </xf>
    <xf numFmtId="0" fontId="38" fillId="6" borderId="7" xfId="1" applyFont="1" applyFill="1" applyBorder="1" applyAlignment="1">
      <alignment horizontal="right" vertical="center" wrapText="1"/>
    </xf>
    <xf numFmtId="0" fontId="38" fillId="6" borderId="6" xfId="1" applyFont="1" applyFill="1" applyBorder="1" applyAlignment="1">
      <alignment horizontal="right" vertical="center" wrapText="1"/>
    </xf>
    <xf numFmtId="0" fontId="38" fillId="6" borderId="11" xfId="1" applyFont="1" applyFill="1" applyBorder="1" applyAlignment="1">
      <alignment horizontal="center" vertical="center" wrapText="1"/>
    </xf>
    <xf numFmtId="0" fontId="35" fillId="2" borderId="0" xfId="0" applyFont="1" applyFill="1" applyBorder="1" applyAlignment="1">
      <alignment horizontal="right" vertical="center" wrapText="1" readingOrder="2"/>
    </xf>
    <xf numFmtId="0" fontId="53" fillId="0" borderId="25" xfId="1" applyFont="1" applyBorder="1" applyAlignment="1">
      <alignment horizontal="center" vertical="center" wrapText="1"/>
    </xf>
    <xf numFmtId="0" fontId="53" fillId="0" borderId="27" xfId="1" applyFont="1" applyBorder="1" applyAlignment="1">
      <alignment horizontal="center" vertical="center" wrapText="1"/>
    </xf>
    <xf numFmtId="0" fontId="53" fillId="0" borderId="16" xfId="1" applyFont="1" applyBorder="1" applyAlignment="1">
      <alignment horizontal="center" vertical="center" wrapText="1"/>
    </xf>
  </cellXfs>
  <cellStyles count="10">
    <cellStyle name="Comma" xfId="9" builtinId="3"/>
    <cellStyle name="Normal" xfId="0" builtinId="0"/>
    <cellStyle name="Normal 2" xfId="1"/>
    <cellStyle name="Normal 2 2" xfId="2"/>
    <cellStyle name="Normal 2 3" xfId="3"/>
    <cellStyle name="Normal 2 4" xfId="8"/>
    <cellStyle name="Normal 3" xfId="4"/>
    <cellStyle name="Normal 4" xfId="5"/>
    <cellStyle name="Normal 6" xfId="6"/>
    <cellStyle name="Percent 6" xfId="7"/>
  </cellStyles>
  <dxfs count="0"/>
  <tableStyles count="0" defaultTableStyle="TableStyleMedium9" defaultPivotStyle="PivotStyleLight16"/>
  <colors>
    <mruColors>
      <color rgb="FF5C2C04"/>
      <color rgb="FFA26000"/>
      <color rgb="FFFEF9F4"/>
      <color rgb="FF432003"/>
      <color rgb="FF743806"/>
      <color rgb="FF8C4066"/>
      <color rgb="FFFBE1EB"/>
      <color rgb="FF1E5260"/>
      <color rgb="FFF7C9DB"/>
      <color rgb="FFF9F7C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209550</xdr:colOff>
      <xdr:row>16</xdr:row>
      <xdr:rowOff>38100</xdr:rowOff>
    </xdr:from>
    <xdr:to>
      <xdr:col>4</xdr:col>
      <xdr:colOff>564572</xdr:colOff>
      <xdr:row>16</xdr:row>
      <xdr:rowOff>255442</xdr:rowOff>
    </xdr:to>
    <xdr:sp macro="" textlink="">
      <xdr:nvSpPr>
        <xdr:cNvPr id="4" name="مربع نص 3"/>
        <xdr:cNvSpPr txBox="1"/>
      </xdr:nvSpPr>
      <xdr:spPr>
        <a:xfrm>
          <a:off x="11234801578" y="4924425"/>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4</xdr:col>
      <xdr:colOff>200025</xdr:colOff>
      <xdr:row>8</xdr:row>
      <xdr:rowOff>47625</xdr:rowOff>
    </xdr:from>
    <xdr:to>
      <xdr:col>4</xdr:col>
      <xdr:colOff>555047</xdr:colOff>
      <xdr:row>8</xdr:row>
      <xdr:rowOff>264967</xdr:rowOff>
    </xdr:to>
    <xdr:sp macro="" textlink="">
      <xdr:nvSpPr>
        <xdr:cNvPr id="5" name="مربع نص 4"/>
        <xdr:cNvSpPr txBox="1"/>
      </xdr:nvSpPr>
      <xdr:spPr>
        <a:xfrm>
          <a:off x="11234811103" y="2495550"/>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4</xdr:col>
      <xdr:colOff>209550</xdr:colOff>
      <xdr:row>4</xdr:row>
      <xdr:rowOff>57150</xdr:rowOff>
    </xdr:from>
    <xdr:to>
      <xdr:col>4</xdr:col>
      <xdr:colOff>564572</xdr:colOff>
      <xdr:row>4</xdr:row>
      <xdr:rowOff>284017</xdr:rowOff>
    </xdr:to>
    <xdr:sp macro="" textlink="">
      <xdr:nvSpPr>
        <xdr:cNvPr id="6" name="مربع نص 5"/>
        <xdr:cNvSpPr txBox="1"/>
      </xdr:nvSpPr>
      <xdr:spPr>
        <a:xfrm>
          <a:off x="11234801578" y="1285875"/>
          <a:ext cx="355022" cy="22686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10</xdr:row>
      <xdr:rowOff>38100</xdr:rowOff>
    </xdr:from>
    <xdr:to>
      <xdr:col>6</xdr:col>
      <xdr:colOff>516947</xdr:colOff>
      <xdr:row>10</xdr:row>
      <xdr:rowOff>266700</xdr:rowOff>
    </xdr:to>
    <xdr:sp macro="" textlink="">
      <xdr:nvSpPr>
        <xdr:cNvPr id="4" name="مربع نص 3"/>
        <xdr:cNvSpPr txBox="1"/>
      </xdr:nvSpPr>
      <xdr:spPr>
        <a:xfrm>
          <a:off x="11234687278" y="3190875"/>
          <a:ext cx="297872" cy="2286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13</xdr:row>
      <xdr:rowOff>57150</xdr:rowOff>
    </xdr:from>
    <xdr:to>
      <xdr:col>6</xdr:col>
      <xdr:colOff>574097</xdr:colOff>
      <xdr:row>13</xdr:row>
      <xdr:rowOff>264967</xdr:rowOff>
    </xdr:to>
    <xdr:sp macro="" textlink="">
      <xdr:nvSpPr>
        <xdr:cNvPr id="8" name="مربع نص 7"/>
        <xdr:cNvSpPr txBox="1"/>
      </xdr:nvSpPr>
      <xdr:spPr>
        <a:xfrm>
          <a:off x="11231925028" y="406717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190500</xdr:colOff>
      <xdr:row>16</xdr:row>
      <xdr:rowOff>38100</xdr:rowOff>
    </xdr:from>
    <xdr:to>
      <xdr:col>6</xdr:col>
      <xdr:colOff>545522</xdr:colOff>
      <xdr:row>16</xdr:row>
      <xdr:rowOff>255442</xdr:rowOff>
    </xdr:to>
    <xdr:sp macro="" textlink="">
      <xdr:nvSpPr>
        <xdr:cNvPr id="9" name="مربع نص 8"/>
        <xdr:cNvSpPr txBox="1"/>
      </xdr:nvSpPr>
      <xdr:spPr>
        <a:xfrm>
          <a:off x="11234658703" y="4905375"/>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6</xdr:row>
      <xdr:rowOff>47625</xdr:rowOff>
    </xdr:from>
    <xdr:to>
      <xdr:col>6</xdr:col>
      <xdr:colOff>574097</xdr:colOff>
      <xdr:row>6</xdr:row>
      <xdr:rowOff>255442</xdr:rowOff>
    </xdr:to>
    <xdr:sp macro="" textlink="">
      <xdr:nvSpPr>
        <xdr:cNvPr id="10" name="مربع نص 9"/>
        <xdr:cNvSpPr txBox="1"/>
      </xdr:nvSpPr>
      <xdr:spPr>
        <a:xfrm>
          <a:off x="11231925028" y="20288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200025</xdr:colOff>
      <xdr:row>3</xdr:row>
      <xdr:rowOff>38100</xdr:rowOff>
    </xdr:from>
    <xdr:to>
      <xdr:col>6</xdr:col>
      <xdr:colOff>555047</xdr:colOff>
      <xdr:row>3</xdr:row>
      <xdr:rowOff>245917</xdr:rowOff>
    </xdr:to>
    <xdr:sp macro="" textlink="">
      <xdr:nvSpPr>
        <xdr:cNvPr id="12" name="مربع نص 11"/>
        <xdr:cNvSpPr txBox="1"/>
      </xdr:nvSpPr>
      <xdr:spPr>
        <a:xfrm>
          <a:off x="11234649178" y="11906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rtl="1"/>
          <a:r>
            <a:rPr lang="ar-SA" sz="1200" b="1"/>
            <a:t>*</a:t>
          </a:r>
          <a:r>
            <a:rPr lang="ar-SA" sz="1200" b="1">
              <a:solidFill>
                <a:schemeClr val="dk1"/>
              </a:solidFill>
              <a:latin typeface="+mn-lt"/>
              <a:ea typeface="+mn-ea"/>
              <a:cs typeface="+mn-cs"/>
            </a:rPr>
            <a:t>*</a:t>
          </a:r>
          <a:endParaRPr lang="ar-SA" sz="1050" b="1">
            <a:solidFill>
              <a:schemeClr val="dk1"/>
            </a:solidFill>
            <a:latin typeface="+mn-lt"/>
            <a:ea typeface="+mn-ea"/>
            <a:cs typeface="+mn-cs"/>
          </a:endParaRPr>
        </a:p>
      </xdr:txBody>
    </xdr:sp>
    <xdr:clientData/>
  </xdr:twoCellAnchor>
  <xdr:twoCellAnchor>
    <xdr:from>
      <xdr:col>6</xdr:col>
      <xdr:colOff>228600</xdr:colOff>
      <xdr:row>12</xdr:row>
      <xdr:rowOff>47625</xdr:rowOff>
    </xdr:from>
    <xdr:to>
      <xdr:col>6</xdr:col>
      <xdr:colOff>583622</xdr:colOff>
      <xdr:row>12</xdr:row>
      <xdr:rowOff>255442</xdr:rowOff>
    </xdr:to>
    <xdr:sp macro="" textlink="">
      <xdr:nvSpPr>
        <xdr:cNvPr id="14" name="مربع نص 13"/>
        <xdr:cNvSpPr txBox="1"/>
      </xdr:nvSpPr>
      <xdr:spPr>
        <a:xfrm>
          <a:off x="11234620603" y="377190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209550</xdr:colOff>
      <xdr:row>11</xdr:row>
      <xdr:rowOff>38100</xdr:rowOff>
    </xdr:from>
    <xdr:to>
      <xdr:col>6</xdr:col>
      <xdr:colOff>564572</xdr:colOff>
      <xdr:row>11</xdr:row>
      <xdr:rowOff>245917</xdr:rowOff>
    </xdr:to>
    <xdr:sp macro="" textlink="">
      <xdr:nvSpPr>
        <xdr:cNvPr id="11" name="مربع نص 10"/>
        <xdr:cNvSpPr txBox="1"/>
      </xdr:nvSpPr>
      <xdr:spPr>
        <a:xfrm>
          <a:off x="11234639653" y="34766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5</xdr:row>
      <xdr:rowOff>38100</xdr:rowOff>
    </xdr:from>
    <xdr:to>
      <xdr:col>6</xdr:col>
      <xdr:colOff>574097</xdr:colOff>
      <xdr:row>5</xdr:row>
      <xdr:rowOff>245917</xdr:rowOff>
    </xdr:to>
    <xdr:sp macro="" textlink="">
      <xdr:nvSpPr>
        <xdr:cNvPr id="13" name="مربع نص 12"/>
        <xdr:cNvSpPr txBox="1"/>
      </xdr:nvSpPr>
      <xdr:spPr>
        <a:xfrm>
          <a:off x="11234630128" y="17621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4</xdr:row>
      <xdr:rowOff>28575</xdr:rowOff>
    </xdr:from>
    <xdr:to>
      <xdr:col>6</xdr:col>
      <xdr:colOff>574097</xdr:colOff>
      <xdr:row>4</xdr:row>
      <xdr:rowOff>236392</xdr:rowOff>
    </xdr:to>
    <xdr:sp macro="" textlink="">
      <xdr:nvSpPr>
        <xdr:cNvPr id="15" name="مربع نص 14"/>
        <xdr:cNvSpPr txBox="1"/>
      </xdr:nvSpPr>
      <xdr:spPr>
        <a:xfrm>
          <a:off x="11234630128" y="14668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r>
            <a:rPr lang="ar-IQ" sz="1200" b="1"/>
            <a:t>*</a:t>
          </a:r>
          <a:endParaRPr lang="ar-SA" sz="12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400050</xdr:colOff>
      <xdr:row>5</xdr:row>
      <xdr:rowOff>152400</xdr:rowOff>
    </xdr:from>
    <xdr:to>
      <xdr:col>7</xdr:col>
      <xdr:colOff>755072</xdr:colOff>
      <xdr:row>5</xdr:row>
      <xdr:rowOff>360217</xdr:rowOff>
    </xdr:to>
    <xdr:sp macro="" textlink="">
      <xdr:nvSpPr>
        <xdr:cNvPr id="2" name="مربع نص 1"/>
        <xdr:cNvSpPr txBox="1"/>
      </xdr:nvSpPr>
      <xdr:spPr>
        <a:xfrm>
          <a:off x="11232544153" y="24574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7</xdr:col>
      <xdr:colOff>409575</xdr:colOff>
      <xdr:row>7</xdr:row>
      <xdr:rowOff>95250</xdr:rowOff>
    </xdr:from>
    <xdr:to>
      <xdr:col>7</xdr:col>
      <xdr:colOff>764597</xdr:colOff>
      <xdr:row>7</xdr:row>
      <xdr:rowOff>303067</xdr:rowOff>
    </xdr:to>
    <xdr:sp macro="" textlink="">
      <xdr:nvSpPr>
        <xdr:cNvPr id="3" name="مربع نص 2"/>
        <xdr:cNvSpPr txBox="1"/>
      </xdr:nvSpPr>
      <xdr:spPr>
        <a:xfrm>
          <a:off x="11232534628" y="34099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50"/>
  </sheetPr>
  <dimension ref="A1:I32"/>
  <sheetViews>
    <sheetView rightToLeft="1" view="pageBreakPreview" topLeftCell="A13" zoomScaleSheetLayoutView="100" workbookViewId="0">
      <selection activeCell="A14" sqref="A14"/>
    </sheetView>
  </sheetViews>
  <sheetFormatPr defaultColWidth="9" defaultRowHeight="14.25"/>
  <cols>
    <col min="1" max="1" width="13.125" style="1" customWidth="1"/>
    <col min="2" max="2" width="14.375" style="1" customWidth="1"/>
    <col min="3" max="3" width="15.75" style="1" customWidth="1"/>
    <col min="4" max="4" width="18.625" style="1" customWidth="1"/>
    <col min="5" max="5" width="16.625" style="1" customWidth="1"/>
    <col min="6" max="6" width="15.75" style="1" customWidth="1"/>
    <col min="7" max="7" width="16.25" style="1" customWidth="1"/>
    <col min="8" max="16384" width="9" style="1"/>
  </cols>
  <sheetData>
    <row r="1" spans="1:9" ht="25.5" customHeight="1">
      <c r="A1" s="288" t="s">
        <v>194</v>
      </c>
      <c r="B1" s="289"/>
      <c r="C1" s="289"/>
      <c r="D1" s="289"/>
      <c r="E1" s="289"/>
      <c r="F1" s="289"/>
      <c r="G1" s="289"/>
    </row>
    <row r="2" spans="1:9" ht="24" customHeight="1" thickBot="1">
      <c r="A2" s="136" t="s">
        <v>165</v>
      </c>
      <c r="B2" s="50"/>
      <c r="C2" s="50"/>
      <c r="D2" s="50"/>
      <c r="E2" s="50"/>
      <c r="F2" s="50"/>
      <c r="G2" s="50"/>
    </row>
    <row r="3" spans="1:9" ht="33" customHeight="1" thickTop="1">
      <c r="A3" s="290" t="s">
        <v>121</v>
      </c>
      <c r="B3" s="290" t="s">
        <v>27</v>
      </c>
      <c r="C3" s="290" t="s">
        <v>49</v>
      </c>
      <c r="D3" s="290" t="s">
        <v>146</v>
      </c>
      <c r="E3" s="290" t="s">
        <v>144</v>
      </c>
      <c r="F3" s="293" t="s">
        <v>122</v>
      </c>
      <c r="G3" s="293"/>
    </row>
    <row r="4" spans="1:9" ht="32.25" customHeight="1">
      <c r="A4" s="291"/>
      <c r="B4" s="291"/>
      <c r="C4" s="291"/>
      <c r="D4" s="291"/>
      <c r="E4" s="291"/>
      <c r="F4" s="118" t="s">
        <v>134</v>
      </c>
      <c r="G4" s="118" t="s">
        <v>25</v>
      </c>
    </row>
    <row r="5" spans="1:9" s="83" customFormat="1" ht="30" customHeight="1">
      <c r="A5" s="115">
        <v>2011</v>
      </c>
      <c r="B5" s="54">
        <v>253</v>
      </c>
      <c r="C5" s="90">
        <v>22343</v>
      </c>
      <c r="D5" s="87">
        <v>103</v>
      </c>
      <c r="E5" s="87">
        <v>147</v>
      </c>
      <c r="F5" s="116" t="s">
        <v>123</v>
      </c>
      <c r="G5" s="90">
        <v>62.8</v>
      </c>
    </row>
    <row r="6" spans="1:9" s="83" customFormat="1" ht="30" customHeight="1">
      <c r="A6" s="115">
        <v>2012</v>
      </c>
      <c r="B6" s="54">
        <v>257</v>
      </c>
      <c r="C6" s="90">
        <v>23137</v>
      </c>
      <c r="D6" s="87">
        <v>104</v>
      </c>
      <c r="E6" s="87">
        <v>144</v>
      </c>
      <c r="F6" s="79">
        <v>91.1</v>
      </c>
      <c r="G6" s="79">
        <v>61.2</v>
      </c>
    </row>
    <row r="7" spans="1:9" s="83" customFormat="1" ht="30" customHeight="1">
      <c r="A7" s="115">
        <v>2013</v>
      </c>
      <c r="B7" s="54">
        <v>257</v>
      </c>
      <c r="C7" s="113">
        <v>22752.3</v>
      </c>
      <c r="D7" s="88">
        <v>101</v>
      </c>
      <c r="E7" s="88">
        <v>138</v>
      </c>
      <c r="F7" s="79">
        <v>92.5</v>
      </c>
      <c r="G7" s="79">
        <v>62.4</v>
      </c>
    </row>
    <row r="8" spans="1:9" s="83" customFormat="1" ht="30" customHeight="1">
      <c r="A8" s="115">
        <v>2014</v>
      </c>
      <c r="B8" s="54">
        <v>257</v>
      </c>
      <c r="C8" s="113">
        <v>22506.799999999999</v>
      </c>
      <c r="D8" s="88">
        <v>100</v>
      </c>
      <c r="E8" s="88">
        <v>144</v>
      </c>
      <c r="F8" s="79">
        <v>92.5</v>
      </c>
      <c r="G8" s="79">
        <v>62.6</v>
      </c>
    </row>
    <row r="9" spans="1:9" s="83" customFormat="1" ht="30" customHeight="1">
      <c r="A9" s="115">
        <v>2015</v>
      </c>
      <c r="B9" s="54">
        <v>369</v>
      </c>
      <c r="C9" s="90">
        <v>31866.7</v>
      </c>
      <c r="D9" s="87">
        <v>108</v>
      </c>
      <c r="E9" s="87">
        <v>236</v>
      </c>
      <c r="F9" s="79">
        <v>88.4</v>
      </c>
      <c r="G9" s="79">
        <v>67</v>
      </c>
    </row>
    <row r="10" spans="1:9" s="83" customFormat="1" ht="30" customHeight="1">
      <c r="A10" s="115">
        <v>2016</v>
      </c>
      <c r="B10" s="54">
        <v>204</v>
      </c>
      <c r="C10" s="90">
        <v>26070.3</v>
      </c>
      <c r="D10" s="87">
        <v>65</v>
      </c>
      <c r="E10" s="87">
        <v>156</v>
      </c>
      <c r="F10" s="79">
        <v>87.1</v>
      </c>
      <c r="G10" s="79">
        <v>63.9</v>
      </c>
    </row>
    <row r="11" spans="1:9" s="83" customFormat="1" ht="30" customHeight="1">
      <c r="A11" s="121">
        <v>2017</v>
      </c>
      <c r="B11" s="80">
        <v>251</v>
      </c>
      <c r="C11" s="122">
        <v>24622.2</v>
      </c>
      <c r="D11" s="99">
        <v>82</v>
      </c>
      <c r="E11" s="99">
        <v>205</v>
      </c>
      <c r="F11" s="89">
        <v>87.7</v>
      </c>
      <c r="G11" s="89">
        <v>61.9</v>
      </c>
    </row>
    <row r="12" spans="1:9" s="83" customFormat="1" ht="30" customHeight="1">
      <c r="A12" s="115">
        <v>2018</v>
      </c>
      <c r="B12" s="54">
        <v>261</v>
      </c>
      <c r="C12" s="90">
        <v>26370.2</v>
      </c>
      <c r="D12" s="87">
        <v>87</v>
      </c>
      <c r="E12" s="87">
        <v>213</v>
      </c>
      <c r="F12" s="79">
        <v>88.8</v>
      </c>
      <c r="G12" s="79">
        <v>63.5</v>
      </c>
    </row>
    <row r="13" spans="1:9" s="83" customFormat="1" ht="30" customHeight="1" thickBot="1">
      <c r="A13" s="178">
        <v>2019</v>
      </c>
      <c r="B13" s="179">
        <v>265</v>
      </c>
      <c r="C13" s="180">
        <v>29023.5</v>
      </c>
      <c r="D13" s="181">
        <v>77</v>
      </c>
      <c r="E13" s="181">
        <v>224</v>
      </c>
      <c r="F13" s="182">
        <v>88.7</v>
      </c>
      <c r="G13" s="182">
        <v>63.6</v>
      </c>
      <c r="H13" s="172"/>
      <c r="I13" s="172"/>
    </row>
    <row r="14" spans="1:9" s="83" customFormat="1" ht="24.75" customHeight="1" thickTop="1">
      <c r="A14" s="109" t="s">
        <v>145</v>
      </c>
      <c r="B14" s="108"/>
      <c r="C14" s="108"/>
      <c r="D14" s="108"/>
      <c r="E14" s="108"/>
      <c r="F14" s="93"/>
      <c r="G14" s="93"/>
    </row>
    <row r="15" spans="1:9" ht="18" customHeight="1">
      <c r="A15" s="105" t="s">
        <v>124</v>
      </c>
      <c r="B15" s="110"/>
      <c r="C15" s="111"/>
      <c r="D15" s="111"/>
      <c r="E15" s="111"/>
      <c r="F15" s="112"/>
      <c r="G15" s="111"/>
    </row>
    <row r="16" spans="1:9" ht="20.100000000000001" customHeight="1">
      <c r="A16" s="287" t="s">
        <v>228</v>
      </c>
      <c r="B16" s="287"/>
      <c r="C16" s="287"/>
      <c r="D16" s="287"/>
      <c r="E16" s="287"/>
      <c r="F16" s="287"/>
      <c r="G16" s="287"/>
    </row>
    <row r="17" spans="1:7" ht="20.100000000000001" customHeight="1">
      <c r="A17" s="287" t="s">
        <v>206</v>
      </c>
      <c r="B17" s="287"/>
      <c r="C17" s="287"/>
      <c r="D17" s="287"/>
      <c r="E17" s="287"/>
      <c r="F17" s="287"/>
      <c r="G17" s="287"/>
    </row>
    <row r="18" spans="1:7" ht="20.100000000000001" customHeight="1">
      <c r="A18" s="287" t="s">
        <v>207</v>
      </c>
      <c r="B18" s="287"/>
      <c r="C18" s="287"/>
      <c r="D18" s="287"/>
      <c r="E18" s="287"/>
      <c r="F18" s="287"/>
      <c r="G18" s="287"/>
    </row>
    <row r="19" spans="1:7" ht="20.100000000000001" customHeight="1">
      <c r="A19" s="287" t="s">
        <v>208</v>
      </c>
      <c r="B19" s="287"/>
      <c r="C19" s="287"/>
      <c r="D19" s="287"/>
      <c r="E19" s="287"/>
      <c r="F19" s="287"/>
      <c r="G19" s="287"/>
    </row>
    <row r="20" spans="1:7" ht="20.100000000000001" customHeight="1">
      <c r="A20" s="287" t="s">
        <v>229</v>
      </c>
      <c r="B20" s="287"/>
      <c r="C20" s="287"/>
      <c r="D20" s="287"/>
      <c r="E20" s="287"/>
      <c r="F20" s="287"/>
      <c r="G20" s="287"/>
    </row>
    <row r="21" spans="1:7" ht="20.100000000000001" customHeight="1">
      <c r="A21" s="287"/>
      <c r="B21" s="287"/>
      <c r="C21" s="287"/>
      <c r="D21" s="287"/>
      <c r="E21" s="287"/>
      <c r="F21" s="287"/>
      <c r="G21" s="287"/>
    </row>
    <row r="22" spans="1:7" ht="21.75" customHeight="1">
      <c r="A22" s="287"/>
      <c r="B22" s="287"/>
      <c r="C22" s="287"/>
      <c r="D22" s="287"/>
      <c r="E22" s="287"/>
      <c r="F22" s="287"/>
      <c r="G22" s="287"/>
    </row>
    <row r="23" spans="1:7" ht="21.75" customHeight="1">
      <c r="A23" s="117"/>
      <c r="B23" s="117"/>
      <c r="C23" s="117"/>
      <c r="D23" s="117"/>
      <c r="E23" s="117"/>
      <c r="F23" s="117"/>
      <c r="G23" s="117"/>
    </row>
    <row r="24" spans="1:7" ht="27" customHeight="1">
      <c r="A24" s="294" t="s">
        <v>28</v>
      </c>
      <c r="B24" s="294"/>
      <c r="C24" s="294"/>
      <c r="D24" s="82"/>
      <c r="E24" s="82"/>
      <c r="F24" s="295">
        <v>11</v>
      </c>
      <c r="G24" s="295"/>
    </row>
    <row r="25" spans="1:7" ht="18" customHeight="1">
      <c r="C25" s="46"/>
      <c r="D25" s="46"/>
      <c r="E25" s="46"/>
    </row>
    <row r="32" spans="1:7" ht="28.5" customHeight="1">
      <c r="A32" s="292"/>
      <c r="B32" s="292"/>
      <c r="C32" s="292"/>
      <c r="D32" s="292"/>
      <c r="E32" s="292"/>
      <c r="F32" s="292"/>
      <c r="G32" s="292"/>
    </row>
  </sheetData>
  <mergeCells count="17">
    <mergeCell ref="A32:G32"/>
    <mergeCell ref="C3:C4"/>
    <mergeCell ref="D3:D4"/>
    <mergeCell ref="E3:E4"/>
    <mergeCell ref="F3:G3"/>
    <mergeCell ref="A16:G16"/>
    <mergeCell ref="A19:G19"/>
    <mergeCell ref="A18:G18"/>
    <mergeCell ref="A20:G20"/>
    <mergeCell ref="A24:C24"/>
    <mergeCell ref="F24:G24"/>
    <mergeCell ref="A22:G22"/>
    <mergeCell ref="A21:G21"/>
    <mergeCell ref="A1:G1"/>
    <mergeCell ref="A3:A4"/>
    <mergeCell ref="B3:B4"/>
    <mergeCell ref="A17:G17"/>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10.xml><?xml version="1.0" encoding="utf-8"?>
<worksheet xmlns="http://schemas.openxmlformats.org/spreadsheetml/2006/main" xmlns:r="http://schemas.openxmlformats.org/officeDocument/2006/relationships">
  <sheetPr>
    <tabColor rgb="FF00B050"/>
  </sheetPr>
  <dimension ref="A1:P27"/>
  <sheetViews>
    <sheetView rightToLeft="1" view="pageBreakPreview" topLeftCell="A13" zoomScaleSheetLayoutView="100" workbookViewId="0">
      <selection activeCell="J23" sqref="J23"/>
    </sheetView>
  </sheetViews>
  <sheetFormatPr defaultColWidth="9" defaultRowHeight="14.25"/>
  <cols>
    <col min="1" max="1" width="13.25" style="1" customWidth="1"/>
    <col min="2" max="4" width="11.625" style="1" customWidth="1"/>
    <col min="5" max="5" width="0.75" style="1" customWidth="1"/>
    <col min="6" max="8" width="11.625" style="1" customWidth="1"/>
    <col min="9" max="9" width="0.625" style="1" customWidth="1"/>
    <col min="10" max="12" width="11.625" style="1" customWidth="1"/>
    <col min="13" max="13" width="28.875" style="1" customWidth="1"/>
    <col min="14" max="16384" width="9" style="1"/>
  </cols>
  <sheetData>
    <row r="1" spans="1:16" ht="24.75" customHeight="1">
      <c r="A1" s="332" t="s">
        <v>198</v>
      </c>
      <c r="B1" s="333"/>
      <c r="C1" s="333"/>
      <c r="D1" s="333"/>
      <c r="E1" s="333"/>
      <c r="F1" s="333"/>
      <c r="G1" s="333"/>
      <c r="H1" s="333"/>
      <c r="I1" s="333"/>
      <c r="J1" s="333"/>
      <c r="K1" s="333"/>
      <c r="L1" s="333"/>
    </row>
    <row r="2" spans="1:16" ht="22.5" customHeight="1" thickBot="1">
      <c r="A2" s="139" t="s">
        <v>174</v>
      </c>
      <c r="B2" s="9"/>
      <c r="C2" s="9"/>
      <c r="D2" s="9"/>
      <c r="E2" s="9"/>
      <c r="F2" s="9"/>
      <c r="G2" s="9"/>
      <c r="H2" s="9"/>
      <c r="I2" s="9"/>
      <c r="J2" s="9"/>
      <c r="K2" s="9"/>
      <c r="L2" s="9"/>
    </row>
    <row r="3" spans="1:16" ht="30" customHeight="1" thickTop="1">
      <c r="A3" s="290" t="s">
        <v>0</v>
      </c>
      <c r="B3" s="293" t="s">
        <v>139</v>
      </c>
      <c r="C3" s="293"/>
      <c r="D3" s="293"/>
      <c r="E3" s="307"/>
      <c r="F3" s="293" t="s">
        <v>44</v>
      </c>
      <c r="G3" s="293"/>
      <c r="H3" s="293"/>
      <c r="I3" s="307"/>
      <c r="J3" s="293" t="s">
        <v>45</v>
      </c>
      <c r="K3" s="293"/>
      <c r="L3" s="293"/>
    </row>
    <row r="4" spans="1:16" ht="35.25" customHeight="1">
      <c r="A4" s="291"/>
      <c r="B4" s="118" t="s">
        <v>140</v>
      </c>
      <c r="C4" s="118" t="s">
        <v>163</v>
      </c>
      <c r="D4" s="133" t="s">
        <v>14</v>
      </c>
      <c r="E4" s="308"/>
      <c r="F4" s="118" t="s">
        <v>16</v>
      </c>
      <c r="G4" s="118" t="s">
        <v>17</v>
      </c>
      <c r="H4" s="133" t="s">
        <v>14</v>
      </c>
      <c r="I4" s="308"/>
      <c r="J4" s="118" t="s">
        <v>16</v>
      </c>
      <c r="K4" s="118" t="s">
        <v>17</v>
      </c>
      <c r="L4" s="133" t="s">
        <v>14</v>
      </c>
    </row>
    <row r="5" spans="1:16" ht="24" customHeight="1">
      <c r="A5" s="160" t="s">
        <v>1</v>
      </c>
      <c r="B5" s="167">
        <v>1</v>
      </c>
      <c r="C5" s="167">
        <v>0</v>
      </c>
      <c r="D5" s="54">
        <f t="shared" ref="D5:D10" si="0">SUM(B5:C5)</f>
        <v>1</v>
      </c>
      <c r="E5" s="54"/>
      <c r="F5" s="54">
        <v>0</v>
      </c>
      <c r="G5" s="54">
        <v>1</v>
      </c>
      <c r="H5" s="54">
        <f t="shared" ref="H5:H20" si="1">SUM(F5:G5)</f>
        <v>1</v>
      </c>
      <c r="I5" s="163">
        <f>SUM(F5:H5)</f>
        <v>2</v>
      </c>
      <c r="J5" s="54">
        <v>0</v>
      </c>
      <c r="K5" s="54">
        <v>0</v>
      </c>
      <c r="L5" s="54">
        <f t="shared" ref="L5:L21" si="2">SUM(J5:K5)</f>
        <v>0</v>
      </c>
    </row>
    <row r="6" spans="1:16" ht="24" customHeight="1">
      <c r="A6" s="160" t="s">
        <v>2</v>
      </c>
      <c r="B6" s="54">
        <v>2</v>
      </c>
      <c r="C6" s="54">
        <v>0</v>
      </c>
      <c r="D6" s="54">
        <f t="shared" si="0"/>
        <v>2</v>
      </c>
      <c r="E6" s="54"/>
      <c r="F6" s="54">
        <v>2</v>
      </c>
      <c r="G6" s="191">
        <v>0</v>
      </c>
      <c r="H6" s="54">
        <f t="shared" si="1"/>
        <v>2</v>
      </c>
      <c r="I6" s="163"/>
      <c r="J6" s="54">
        <v>0</v>
      </c>
      <c r="K6" s="191">
        <v>0</v>
      </c>
      <c r="L6" s="54">
        <f t="shared" si="2"/>
        <v>0</v>
      </c>
    </row>
    <row r="7" spans="1:16" ht="24" customHeight="1">
      <c r="A7" s="160" t="s">
        <v>3</v>
      </c>
      <c r="B7" s="54">
        <v>0</v>
      </c>
      <c r="C7" s="54">
        <v>6</v>
      </c>
      <c r="D7" s="54">
        <f t="shared" si="0"/>
        <v>6</v>
      </c>
      <c r="E7" s="54"/>
      <c r="F7" s="54">
        <v>0</v>
      </c>
      <c r="G7" s="191">
        <v>0</v>
      </c>
      <c r="H7" s="54">
        <f t="shared" si="1"/>
        <v>0</v>
      </c>
      <c r="I7" s="163"/>
      <c r="J7" s="54">
        <v>0</v>
      </c>
      <c r="K7" s="191">
        <v>6</v>
      </c>
      <c r="L7" s="54">
        <f t="shared" si="2"/>
        <v>6</v>
      </c>
    </row>
    <row r="8" spans="1:16" ht="24" customHeight="1">
      <c r="A8" s="160" t="s">
        <v>15</v>
      </c>
      <c r="B8" s="167">
        <v>0</v>
      </c>
      <c r="C8" s="167">
        <v>6</v>
      </c>
      <c r="D8" s="54">
        <f t="shared" si="0"/>
        <v>6</v>
      </c>
      <c r="E8" s="54"/>
      <c r="F8" s="235">
        <v>0</v>
      </c>
      <c r="G8" s="235">
        <v>0</v>
      </c>
      <c r="H8" s="235">
        <f t="shared" si="1"/>
        <v>0</v>
      </c>
      <c r="I8" s="237"/>
      <c r="J8" s="235">
        <v>5</v>
      </c>
      <c r="K8" s="235">
        <v>1</v>
      </c>
      <c r="L8" s="54">
        <f t="shared" si="2"/>
        <v>6</v>
      </c>
    </row>
    <row r="9" spans="1:16" ht="24" customHeight="1">
      <c r="A9" s="160" t="s">
        <v>33</v>
      </c>
      <c r="B9" s="54">
        <v>9</v>
      </c>
      <c r="C9" s="54">
        <v>13</v>
      </c>
      <c r="D9" s="54">
        <f t="shared" si="0"/>
        <v>22</v>
      </c>
      <c r="E9" s="54"/>
      <c r="F9" s="54">
        <v>9</v>
      </c>
      <c r="G9" s="191">
        <v>0</v>
      </c>
      <c r="H9" s="54">
        <f t="shared" si="1"/>
        <v>9</v>
      </c>
      <c r="I9" s="54"/>
      <c r="J9" s="54">
        <v>0</v>
      </c>
      <c r="K9" s="191">
        <v>13</v>
      </c>
      <c r="L9" s="54">
        <f t="shared" si="2"/>
        <v>13</v>
      </c>
    </row>
    <row r="10" spans="1:16" ht="24" customHeight="1">
      <c r="A10" s="160" t="s">
        <v>34</v>
      </c>
      <c r="B10" s="54">
        <v>0</v>
      </c>
      <c r="C10" s="54">
        <v>0</v>
      </c>
      <c r="D10" s="54">
        <f t="shared" si="0"/>
        <v>0</v>
      </c>
      <c r="E10" s="54"/>
      <c r="F10" s="54">
        <v>0</v>
      </c>
      <c r="G10" s="191">
        <v>0</v>
      </c>
      <c r="H10" s="54">
        <f t="shared" si="1"/>
        <v>0</v>
      </c>
      <c r="I10" s="54"/>
      <c r="J10" s="54">
        <v>0</v>
      </c>
      <c r="K10" s="191">
        <v>0</v>
      </c>
      <c r="L10" s="54">
        <f t="shared" si="2"/>
        <v>0</v>
      </c>
    </row>
    <row r="11" spans="1:16" ht="24" customHeight="1">
      <c r="A11" s="160" t="s">
        <v>4</v>
      </c>
      <c r="B11" s="54">
        <v>1</v>
      </c>
      <c r="C11" s="54">
        <v>5</v>
      </c>
      <c r="D11" s="54">
        <f t="shared" ref="D11:D17" si="3">SUM(B11:C11)</f>
        <v>6</v>
      </c>
      <c r="E11" s="54"/>
      <c r="F11" s="54">
        <v>1</v>
      </c>
      <c r="G11" s="191">
        <v>0</v>
      </c>
      <c r="H11" s="54">
        <f t="shared" si="1"/>
        <v>1</v>
      </c>
      <c r="I11" s="54"/>
      <c r="J11" s="54">
        <v>0</v>
      </c>
      <c r="K11" s="191">
        <v>5</v>
      </c>
      <c r="L11" s="54">
        <f t="shared" si="2"/>
        <v>5</v>
      </c>
    </row>
    <row r="12" spans="1:16" ht="24" customHeight="1">
      <c r="A12" s="160" t="s">
        <v>5</v>
      </c>
      <c r="B12" s="54">
        <v>1</v>
      </c>
      <c r="C12" s="54">
        <v>4</v>
      </c>
      <c r="D12" s="54">
        <f t="shared" si="3"/>
        <v>5</v>
      </c>
      <c r="E12" s="54"/>
      <c r="F12" s="54">
        <v>1</v>
      </c>
      <c r="G12" s="191">
        <v>0</v>
      </c>
      <c r="H12" s="54">
        <f t="shared" si="1"/>
        <v>1</v>
      </c>
      <c r="I12" s="163"/>
      <c r="J12" s="54">
        <v>0</v>
      </c>
      <c r="K12" s="191">
        <v>4</v>
      </c>
      <c r="L12" s="54">
        <f t="shared" si="2"/>
        <v>4</v>
      </c>
      <c r="M12" s="3"/>
    </row>
    <row r="13" spans="1:16" ht="24" customHeight="1">
      <c r="A13" s="160" t="s">
        <v>6</v>
      </c>
      <c r="B13" s="206">
        <v>0</v>
      </c>
      <c r="C13" s="206">
        <v>0</v>
      </c>
      <c r="D13" s="54">
        <f t="shared" si="3"/>
        <v>0</v>
      </c>
      <c r="E13" s="54"/>
      <c r="F13" s="206">
        <v>0</v>
      </c>
      <c r="G13" s="212">
        <v>0</v>
      </c>
      <c r="H13" s="206">
        <f t="shared" si="1"/>
        <v>0</v>
      </c>
      <c r="I13" s="206"/>
      <c r="J13" s="206">
        <v>0</v>
      </c>
      <c r="K13" s="212">
        <v>0</v>
      </c>
      <c r="L13" s="54">
        <f t="shared" si="2"/>
        <v>0</v>
      </c>
    </row>
    <row r="14" spans="1:16" ht="24" customHeight="1">
      <c r="A14" s="160" t="s">
        <v>32</v>
      </c>
      <c r="B14" s="54">
        <v>0</v>
      </c>
      <c r="C14" s="54">
        <v>1</v>
      </c>
      <c r="D14" s="54">
        <f t="shared" si="3"/>
        <v>1</v>
      </c>
      <c r="E14" s="54"/>
      <c r="F14" s="54">
        <v>0</v>
      </c>
      <c r="G14" s="54">
        <v>0</v>
      </c>
      <c r="H14" s="54">
        <f t="shared" si="1"/>
        <v>0</v>
      </c>
      <c r="I14" s="54"/>
      <c r="J14" s="54">
        <v>0</v>
      </c>
      <c r="K14" s="54">
        <v>1</v>
      </c>
      <c r="L14" s="54">
        <f t="shared" si="2"/>
        <v>1</v>
      </c>
    </row>
    <row r="15" spans="1:16" ht="24" customHeight="1">
      <c r="A15" s="160" t="s">
        <v>8</v>
      </c>
      <c r="B15" s="54">
        <v>5</v>
      </c>
      <c r="C15" s="54">
        <v>4</v>
      </c>
      <c r="D15" s="54">
        <f t="shared" si="3"/>
        <v>9</v>
      </c>
      <c r="E15" s="54"/>
      <c r="F15" s="54">
        <v>3</v>
      </c>
      <c r="G15" s="191">
        <v>2</v>
      </c>
      <c r="H15" s="54">
        <f t="shared" si="1"/>
        <v>5</v>
      </c>
      <c r="I15" s="54"/>
      <c r="J15" s="54">
        <v>1</v>
      </c>
      <c r="K15" s="191">
        <v>3</v>
      </c>
      <c r="L15" s="54">
        <f t="shared" si="2"/>
        <v>4</v>
      </c>
      <c r="M15" s="331"/>
      <c r="N15" s="331"/>
      <c r="O15" s="331"/>
      <c r="P15" s="331"/>
    </row>
    <row r="16" spans="1:16" s="15" customFormat="1" ht="24" customHeight="1">
      <c r="A16" s="160" t="s">
        <v>9</v>
      </c>
      <c r="B16" s="206">
        <v>0</v>
      </c>
      <c r="C16" s="206">
        <v>14</v>
      </c>
      <c r="D16" s="206">
        <f t="shared" si="3"/>
        <v>14</v>
      </c>
      <c r="E16" s="206"/>
      <c r="F16" s="206">
        <v>0</v>
      </c>
      <c r="G16" s="206">
        <v>0</v>
      </c>
      <c r="H16" s="206">
        <f t="shared" si="1"/>
        <v>0</v>
      </c>
      <c r="I16" s="206"/>
      <c r="J16" s="206">
        <v>0</v>
      </c>
      <c r="K16" s="206">
        <v>14</v>
      </c>
      <c r="L16" s="54">
        <f t="shared" si="2"/>
        <v>14</v>
      </c>
    </row>
    <row r="17" spans="1:13" ht="24" customHeight="1">
      <c r="A17" s="160" t="s">
        <v>10</v>
      </c>
      <c r="B17" s="206">
        <v>0</v>
      </c>
      <c r="C17" s="206">
        <v>0</v>
      </c>
      <c r="D17" s="54">
        <f t="shared" si="3"/>
        <v>0</v>
      </c>
      <c r="E17" s="54"/>
      <c r="F17" s="206">
        <v>0</v>
      </c>
      <c r="G17" s="212">
        <v>0</v>
      </c>
      <c r="H17" s="206">
        <f t="shared" si="1"/>
        <v>0</v>
      </c>
      <c r="I17" s="206"/>
      <c r="J17" s="206">
        <v>0</v>
      </c>
      <c r="K17" s="212">
        <v>0</v>
      </c>
      <c r="L17" s="54">
        <f t="shared" si="2"/>
        <v>0</v>
      </c>
    </row>
    <row r="18" spans="1:13" ht="24" customHeight="1">
      <c r="A18" s="160" t="s">
        <v>11</v>
      </c>
      <c r="B18" s="54">
        <v>0</v>
      </c>
      <c r="C18" s="54">
        <v>0</v>
      </c>
      <c r="D18" s="54">
        <f>SUM(B18:C18)</f>
        <v>0</v>
      </c>
      <c r="E18" s="54"/>
      <c r="F18" s="54">
        <v>0</v>
      </c>
      <c r="G18" s="191">
        <v>0</v>
      </c>
      <c r="H18" s="54">
        <f t="shared" si="1"/>
        <v>0</v>
      </c>
      <c r="I18" s="54"/>
      <c r="J18" s="54">
        <v>0</v>
      </c>
      <c r="K18" s="191">
        <v>0</v>
      </c>
      <c r="L18" s="54">
        <f t="shared" si="2"/>
        <v>0</v>
      </c>
    </row>
    <row r="19" spans="1:13" ht="24" customHeight="1">
      <c r="A19" s="160" t="s">
        <v>12</v>
      </c>
      <c r="B19" s="54">
        <v>0</v>
      </c>
      <c r="C19" s="54">
        <v>2</v>
      </c>
      <c r="D19" s="54">
        <f>SUM(B19:C19)</f>
        <v>2</v>
      </c>
      <c r="E19" s="54"/>
      <c r="F19" s="54">
        <v>0</v>
      </c>
      <c r="G19" s="191">
        <v>0</v>
      </c>
      <c r="H19" s="54">
        <f t="shared" si="1"/>
        <v>0</v>
      </c>
      <c r="I19" s="54"/>
      <c r="J19" s="54">
        <v>0</v>
      </c>
      <c r="K19" s="191">
        <v>2</v>
      </c>
      <c r="L19" s="54">
        <f t="shared" si="2"/>
        <v>2</v>
      </c>
      <c r="M19" s="201"/>
    </row>
    <row r="20" spans="1:13" ht="24" customHeight="1" thickBot="1">
      <c r="A20" s="164" t="s">
        <v>13</v>
      </c>
      <c r="B20" s="80">
        <v>1</v>
      </c>
      <c r="C20" s="80">
        <v>2</v>
      </c>
      <c r="D20" s="80">
        <f>SUM(B20:C20)</f>
        <v>3</v>
      </c>
      <c r="E20" s="80"/>
      <c r="F20" s="80">
        <v>1</v>
      </c>
      <c r="G20" s="241">
        <v>0</v>
      </c>
      <c r="H20" s="80">
        <f t="shared" si="1"/>
        <v>1</v>
      </c>
      <c r="I20" s="80"/>
      <c r="J20" s="80">
        <v>1</v>
      </c>
      <c r="K20" s="241">
        <v>1</v>
      </c>
      <c r="L20" s="54">
        <f t="shared" si="2"/>
        <v>2</v>
      </c>
    </row>
    <row r="21" spans="1:13" ht="24" customHeight="1" thickTop="1" thickBot="1">
      <c r="A21" s="124" t="s">
        <v>79</v>
      </c>
      <c r="B21" s="125">
        <f>SUM(B5:B20)</f>
        <v>20</v>
      </c>
      <c r="C21" s="134">
        <f>SUM(C5:C20)</f>
        <v>57</v>
      </c>
      <c r="D21" s="134">
        <f>SUM(D5:D20)</f>
        <v>77</v>
      </c>
      <c r="E21" s="134"/>
      <c r="F21" s="125">
        <f t="shared" ref="F21:K21" si="4">SUM(F5:F20)</f>
        <v>17</v>
      </c>
      <c r="G21" s="134">
        <f t="shared" si="4"/>
        <v>3</v>
      </c>
      <c r="H21" s="134">
        <f t="shared" si="4"/>
        <v>20</v>
      </c>
      <c r="I21" s="134">
        <f t="shared" si="4"/>
        <v>2</v>
      </c>
      <c r="J21" s="134">
        <f t="shared" si="4"/>
        <v>7</v>
      </c>
      <c r="K21" s="134">
        <f t="shared" si="4"/>
        <v>50</v>
      </c>
      <c r="L21" s="134">
        <f t="shared" si="2"/>
        <v>57</v>
      </c>
    </row>
    <row r="22" spans="1:13" ht="4.5" customHeight="1" thickTop="1">
      <c r="A22" s="331"/>
      <c r="B22" s="331"/>
      <c r="C22" s="331"/>
      <c r="D22" s="331"/>
      <c r="E22" s="331"/>
      <c r="F22" s="331"/>
      <c r="G22" s="331"/>
      <c r="H22" s="331"/>
      <c r="I22" s="17"/>
      <c r="J22" s="11"/>
      <c r="K22" s="2"/>
      <c r="L22" s="2"/>
    </row>
    <row r="23" spans="1:13" ht="24" customHeight="1">
      <c r="A23" s="298" t="s">
        <v>231</v>
      </c>
      <c r="B23" s="298"/>
      <c r="C23" s="298"/>
      <c r="D23" s="298"/>
      <c r="E23" s="298"/>
      <c r="F23" s="298"/>
      <c r="G23" s="298"/>
      <c r="H23" s="298"/>
      <c r="I23" s="144"/>
      <c r="J23" s="144"/>
      <c r="K23" s="144"/>
      <c r="L23" s="144"/>
    </row>
    <row r="24" spans="1:13" ht="24" customHeight="1">
      <c r="A24" s="300" t="s">
        <v>81</v>
      </c>
      <c r="B24" s="300"/>
      <c r="C24" s="300"/>
      <c r="D24" s="300"/>
      <c r="E24" s="300"/>
      <c r="F24" s="300"/>
      <c r="G24" s="300"/>
      <c r="H24" s="300"/>
      <c r="I24" s="300"/>
      <c r="J24" s="300"/>
      <c r="K24" s="300"/>
      <c r="L24" s="300"/>
    </row>
    <row r="25" spans="1:13" ht="14.25" customHeight="1">
      <c r="A25" s="96"/>
      <c r="B25" s="96"/>
      <c r="C25" s="96"/>
      <c r="D25" s="96"/>
      <c r="E25" s="96"/>
      <c r="F25" s="96"/>
      <c r="G25" s="96"/>
      <c r="H25" s="96"/>
      <c r="I25" s="96"/>
      <c r="J25" s="96"/>
      <c r="K25" s="96"/>
      <c r="L25" s="96"/>
    </row>
    <row r="26" spans="1:13" ht="24" customHeight="1">
      <c r="A26" s="294" t="s">
        <v>28</v>
      </c>
      <c r="B26" s="294"/>
      <c r="C26" s="294"/>
      <c r="D26" s="294"/>
      <c r="E26" s="294"/>
      <c r="F26" s="294"/>
      <c r="G26" s="294"/>
      <c r="H26" s="295">
        <v>20</v>
      </c>
      <c r="I26" s="295"/>
      <c r="J26" s="295"/>
      <c r="K26" s="295"/>
      <c r="L26" s="295"/>
    </row>
    <row r="27" spans="1:13" ht="24" customHeight="1"/>
  </sheetData>
  <mergeCells count="13">
    <mergeCell ref="M15:P15"/>
    <mergeCell ref="A22:H22"/>
    <mergeCell ref="A26:G26"/>
    <mergeCell ref="H26:L26"/>
    <mergeCell ref="A1:L1"/>
    <mergeCell ref="A3:A4"/>
    <mergeCell ref="F3:H3"/>
    <mergeCell ref="I3:I4"/>
    <mergeCell ref="J3:L3"/>
    <mergeCell ref="A24:L24"/>
    <mergeCell ref="B3:D3"/>
    <mergeCell ref="E3:E4"/>
    <mergeCell ref="A23:H23"/>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sheetPr>
    <tabColor rgb="FF00B050"/>
  </sheetPr>
  <dimension ref="A1:S29"/>
  <sheetViews>
    <sheetView rightToLeft="1" view="pageBreakPreview" topLeftCell="A7" zoomScaleSheetLayoutView="100" workbookViewId="0">
      <selection activeCell="H21" sqref="H21"/>
    </sheetView>
  </sheetViews>
  <sheetFormatPr defaultColWidth="9" defaultRowHeight="14.25"/>
  <cols>
    <col min="1" max="1" width="11.375" style="1" customWidth="1"/>
    <col min="2" max="4" width="11.875" style="1" customWidth="1"/>
    <col min="5" max="5" width="0.75" style="1" customWidth="1"/>
    <col min="6" max="8" width="11.875" style="1" customWidth="1"/>
    <col min="9" max="9" width="0.875" style="1" customWidth="1"/>
    <col min="10" max="12" width="11.875" style="1" customWidth="1"/>
    <col min="13" max="16384" width="9" style="1"/>
  </cols>
  <sheetData>
    <row r="1" spans="1:14" ht="28.5" customHeight="1">
      <c r="A1" s="332" t="s">
        <v>199</v>
      </c>
      <c r="B1" s="333"/>
      <c r="C1" s="333"/>
      <c r="D1" s="333"/>
      <c r="E1" s="333"/>
      <c r="F1" s="333"/>
      <c r="G1" s="333"/>
      <c r="H1" s="333"/>
      <c r="I1" s="333"/>
      <c r="J1" s="333"/>
      <c r="K1" s="333"/>
      <c r="L1" s="333"/>
    </row>
    <row r="2" spans="1:14" ht="17.25" customHeight="1" thickBot="1">
      <c r="A2" s="139" t="s">
        <v>175</v>
      </c>
      <c r="B2" s="9"/>
      <c r="C2" s="9"/>
      <c r="D2" s="9"/>
      <c r="E2" s="9"/>
      <c r="F2" s="9"/>
      <c r="G2" s="9"/>
      <c r="H2" s="9"/>
      <c r="I2" s="9"/>
      <c r="J2" s="9"/>
      <c r="K2" s="9"/>
      <c r="L2" s="9"/>
    </row>
    <row r="3" spans="1:14" ht="32.25" customHeight="1" thickTop="1">
      <c r="A3" s="290" t="s">
        <v>0</v>
      </c>
      <c r="B3" s="293" t="s">
        <v>46</v>
      </c>
      <c r="C3" s="293"/>
      <c r="D3" s="293"/>
      <c r="E3" s="305"/>
      <c r="F3" s="304" t="s">
        <v>59</v>
      </c>
      <c r="G3" s="304"/>
      <c r="H3" s="304"/>
      <c r="I3" s="305"/>
      <c r="J3" s="304" t="s">
        <v>60</v>
      </c>
      <c r="K3" s="304"/>
      <c r="L3" s="304"/>
    </row>
    <row r="4" spans="1:14" ht="28.5" customHeight="1">
      <c r="A4" s="291"/>
      <c r="B4" s="118" t="s">
        <v>16</v>
      </c>
      <c r="C4" s="118" t="s">
        <v>17</v>
      </c>
      <c r="D4" s="133" t="s">
        <v>14</v>
      </c>
      <c r="E4" s="306"/>
      <c r="F4" s="118" t="s">
        <v>19</v>
      </c>
      <c r="G4" s="118" t="s">
        <v>20</v>
      </c>
      <c r="H4" s="133" t="s">
        <v>14</v>
      </c>
      <c r="I4" s="306"/>
      <c r="J4" s="118" t="s">
        <v>19</v>
      </c>
      <c r="K4" s="118" t="s">
        <v>20</v>
      </c>
      <c r="L4" s="133" t="s">
        <v>14</v>
      </c>
    </row>
    <row r="5" spans="1:14" ht="23.25" customHeight="1">
      <c r="A5" s="160" t="s">
        <v>1</v>
      </c>
      <c r="B5" s="54">
        <v>4</v>
      </c>
      <c r="C5" s="54">
        <v>28</v>
      </c>
      <c r="D5" s="54">
        <f t="shared" ref="D5:D10" si="0">SUM(B5:C5)</f>
        <v>32</v>
      </c>
      <c r="E5" s="54"/>
      <c r="F5" s="54">
        <v>0</v>
      </c>
      <c r="G5" s="54">
        <v>4</v>
      </c>
      <c r="H5" s="54">
        <f t="shared" ref="H5:H10" si="1">SUM(F5:G5)</f>
        <v>4</v>
      </c>
      <c r="I5" s="54"/>
      <c r="J5" s="54">
        <v>0</v>
      </c>
      <c r="K5" s="54">
        <v>28</v>
      </c>
      <c r="L5" s="54">
        <f t="shared" ref="L5:L21" si="2">SUM(J5:K5)</f>
        <v>28</v>
      </c>
    </row>
    <row r="6" spans="1:14" ht="23.25" customHeight="1">
      <c r="A6" s="160" t="s">
        <v>2</v>
      </c>
      <c r="B6" s="54">
        <v>2</v>
      </c>
      <c r="C6" s="191">
        <v>10</v>
      </c>
      <c r="D6" s="54">
        <f t="shared" si="0"/>
        <v>12</v>
      </c>
      <c r="E6" s="163"/>
      <c r="F6" s="54">
        <v>0</v>
      </c>
      <c r="G6" s="54">
        <v>2</v>
      </c>
      <c r="H6" s="54">
        <f t="shared" si="1"/>
        <v>2</v>
      </c>
      <c r="I6" s="163"/>
      <c r="J6" s="54">
        <v>0</v>
      </c>
      <c r="K6" s="54">
        <v>10</v>
      </c>
      <c r="L6" s="54">
        <f t="shared" si="2"/>
        <v>10</v>
      </c>
    </row>
    <row r="7" spans="1:14" ht="23.25" customHeight="1">
      <c r="A7" s="160" t="s">
        <v>3</v>
      </c>
      <c r="B7" s="54">
        <v>0</v>
      </c>
      <c r="C7" s="191">
        <v>19</v>
      </c>
      <c r="D7" s="54">
        <f t="shared" si="0"/>
        <v>19</v>
      </c>
      <c r="E7" s="54"/>
      <c r="F7" s="54">
        <v>0</v>
      </c>
      <c r="G7" s="54">
        <v>0</v>
      </c>
      <c r="H7" s="54">
        <f t="shared" si="1"/>
        <v>0</v>
      </c>
      <c r="I7" s="54"/>
      <c r="J7" s="54">
        <v>0</v>
      </c>
      <c r="K7" s="54">
        <v>19</v>
      </c>
      <c r="L7" s="54">
        <f t="shared" si="2"/>
        <v>19</v>
      </c>
    </row>
    <row r="8" spans="1:14" ht="23.25" customHeight="1">
      <c r="A8" s="160" t="s">
        <v>15</v>
      </c>
      <c r="B8" s="54">
        <v>7</v>
      </c>
      <c r="C8" s="54">
        <v>15</v>
      </c>
      <c r="D8" s="54">
        <f t="shared" si="0"/>
        <v>22</v>
      </c>
      <c r="E8" s="54">
        <f>SUM(B8:D8)</f>
        <v>44</v>
      </c>
      <c r="F8" s="54">
        <v>0</v>
      </c>
      <c r="G8" s="54">
        <v>7</v>
      </c>
      <c r="H8" s="54">
        <f t="shared" si="1"/>
        <v>7</v>
      </c>
      <c r="I8" s="54"/>
      <c r="J8" s="54">
        <v>0</v>
      </c>
      <c r="K8" s="54">
        <v>15</v>
      </c>
      <c r="L8" s="54">
        <f t="shared" si="2"/>
        <v>15</v>
      </c>
    </row>
    <row r="9" spans="1:14" ht="23.25" customHeight="1">
      <c r="A9" s="160" t="s">
        <v>33</v>
      </c>
      <c r="B9" s="54">
        <v>1</v>
      </c>
      <c r="C9" s="191">
        <v>2</v>
      </c>
      <c r="D9" s="54">
        <f t="shared" si="0"/>
        <v>3</v>
      </c>
      <c r="E9" s="54"/>
      <c r="F9" s="54">
        <v>1</v>
      </c>
      <c r="G9" s="54">
        <v>0</v>
      </c>
      <c r="H9" s="54">
        <f t="shared" si="1"/>
        <v>1</v>
      </c>
      <c r="I9" s="54"/>
      <c r="J9" s="54">
        <v>0</v>
      </c>
      <c r="K9" s="54">
        <v>2</v>
      </c>
      <c r="L9" s="54">
        <f t="shared" si="2"/>
        <v>2</v>
      </c>
      <c r="M9" s="73"/>
    </row>
    <row r="10" spans="1:14" ht="23.25" customHeight="1">
      <c r="A10" s="160" t="s">
        <v>34</v>
      </c>
      <c r="B10" s="54">
        <v>0</v>
      </c>
      <c r="C10" s="191">
        <v>13</v>
      </c>
      <c r="D10" s="54">
        <f t="shared" si="0"/>
        <v>13</v>
      </c>
      <c r="E10" s="54"/>
      <c r="F10" s="54">
        <v>0</v>
      </c>
      <c r="G10" s="54">
        <v>0</v>
      </c>
      <c r="H10" s="54">
        <f t="shared" si="1"/>
        <v>0</v>
      </c>
      <c r="I10" s="54"/>
      <c r="J10" s="54">
        <v>6</v>
      </c>
      <c r="K10" s="54">
        <v>7</v>
      </c>
      <c r="L10" s="54">
        <f t="shared" si="2"/>
        <v>13</v>
      </c>
      <c r="M10" s="3"/>
    </row>
    <row r="11" spans="1:14" ht="23.25" customHeight="1">
      <c r="A11" s="160" t="s">
        <v>4</v>
      </c>
      <c r="B11" s="54">
        <v>8</v>
      </c>
      <c r="C11" s="191">
        <v>0</v>
      </c>
      <c r="D11" s="54">
        <f t="shared" ref="D11:D17" si="3">SUM(B11:C11)</f>
        <v>8</v>
      </c>
      <c r="E11" s="54"/>
      <c r="F11" s="54">
        <v>0</v>
      </c>
      <c r="G11" s="54">
        <v>8</v>
      </c>
      <c r="H11" s="54">
        <f t="shared" ref="H11:H17" si="4">SUM(F11:G11)</f>
        <v>8</v>
      </c>
      <c r="I11" s="54"/>
      <c r="J11" s="54">
        <v>0</v>
      </c>
      <c r="K11" s="54">
        <v>0</v>
      </c>
      <c r="L11" s="54">
        <f t="shared" si="2"/>
        <v>0</v>
      </c>
      <c r="M11" s="3"/>
    </row>
    <row r="12" spans="1:14" ht="23.25" customHeight="1">
      <c r="A12" s="160" t="s">
        <v>5</v>
      </c>
      <c r="B12" s="54">
        <v>1</v>
      </c>
      <c r="C12" s="191">
        <v>2</v>
      </c>
      <c r="D12" s="54">
        <f t="shared" si="3"/>
        <v>3</v>
      </c>
      <c r="E12" s="54"/>
      <c r="F12" s="54">
        <v>0</v>
      </c>
      <c r="G12" s="54">
        <v>1</v>
      </c>
      <c r="H12" s="54">
        <f t="shared" si="4"/>
        <v>1</v>
      </c>
      <c r="I12" s="54"/>
      <c r="J12" s="54">
        <v>0</v>
      </c>
      <c r="K12" s="54">
        <v>2</v>
      </c>
      <c r="L12" s="54">
        <f t="shared" si="2"/>
        <v>2</v>
      </c>
    </row>
    <row r="13" spans="1:14" ht="23.25" customHeight="1">
      <c r="A13" s="160" t="s">
        <v>6</v>
      </c>
      <c r="B13" s="54">
        <v>13</v>
      </c>
      <c r="C13" s="191">
        <v>2</v>
      </c>
      <c r="D13" s="54">
        <f t="shared" si="3"/>
        <v>15</v>
      </c>
      <c r="E13" s="54"/>
      <c r="F13" s="54">
        <v>0</v>
      </c>
      <c r="G13" s="54">
        <v>13</v>
      </c>
      <c r="H13" s="54">
        <f t="shared" si="4"/>
        <v>13</v>
      </c>
      <c r="I13" s="54"/>
      <c r="J13" s="54">
        <v>0</v>
      </c>
      <c r="K13" s="54">
        <v>2</v>
      </c>
      <c r="L13" s="54">
        <f t="shared" si="2"/>
        <v>2</v>
      </c>
    </row>
    <row r="14" spans="1:14" ht="23.25" customHeight="1">
      <c r="A14" s="160" t="s">
        <v>32</v>
      </c>
      <c r="B14" s="54">
        <v>1</v>
      </c>
      <c r="C14" s="235">
        <v>18</v>
      </c>
      <c r="D14" s="54">
        <f t="shared" si="3"/>
        <v>19</v>
      </c>
      <c r="E14" s="54"/>
      <c r="F14" s="54">
        <v>0</v>
      </c>
      <c r="G14" s="54">
        <v>1</v>
      </c>
      <c r="H14" s="54">
        <f t="shared" si="4"/>
        <v>1</v>
      </c>
      <c r="I14" s="54"/>
      <c r="J14" s="54">
        <v>1</v>
      </c>
      <c r="K14" s="54">
        <v>17</v>
      </c>
      <c r="L14" s="54">
        <f t="shared" si="2"/>
        <v>18</v>
      </c>
      <c r="M14" s="221"/>
    </row>
    <row r="15" spans="1:14" ht="23.25" customHeight="1">
      <c r="A15" s="160" t="s">
        <v>8</v>
      </c>
      <c r="B15" s="54">
        <v>3</v>
      </c>
      <c r="C15" s="191">
        <v>2</v>
      </c>
      <c r="D15" s="54">
        <f t="shared" si="3"/>
        <v>5</v>
      </c>
      <c r="E15" s="54"/>
      <c r="F15" s="54">
        <v>0</v>
      </c>
      <c r="G15" s="54">
        <v>3</v>
      </c>
      <c r="H15" s="54">
        <f t="shared" si="4"/>
        <v>3</v>
      </c>
      <c r="I15" s="54"/>
      <c r="J15" s="54">
        <v>0</v>
      </c>
      <c r="K15" s="54">
        <v>2</v>
      </c>
      <c r="L15" s="54">
        <f t="shared" si="2"/>
        <v>2</v>
      </c>
      <c r="M15" s="331"/>
      <c r="N15" s="331"/>
    </row>
    <row r="16" spans="1:14" s="15" customFormat="1" ht="23.25" customHeight="1">
      <c r="A16" s="253" t="s">
        <v>9</v>
      </c>
      <c r="B16" s="54">
        <v>5</v>
      </c>
      <c r="C16" s="191">
        <v>7</v>
      </c>
      <c r="D16" s="54">
        <f t="shared" si="3"/>
        <v>12</v>
      </c>
      <c r="E16" s="54"/>
      <c r="F16" s="54">
        <v>0</v>
      </c>
      <c r="G16" s="54">
        <v>5</v>
      </c>
      <c r="H16" s="54">
        <f t="shared" si="4"/>
        <v>5</v>
      </c>
      <c r="I16" s="54"/>
      <c r="J16" s="54">
        <v>0</v>
      </c>
      <c r="K16" s="54">
        <v>7</v>
      </c>
      <c r="L16" s="54">
        <f t="shared" si="2"/>
        <v>7</v>
      </c>
    </row>
    <row r="17" spans="1:19" ht="23.25" customHeight="1">
      <c r="A17" s="160" t="s">
        <v>10</v>
      </c>
      <c r="B17" s="54">
        <v>11</v>
      </c>
      <c r="C17" s="191">
        <v>0</v>
      </c>
      <c r="D17" s="54">
        <f t="shared" si="3"/>
        <v>11</v>
      </c>
      <c r="E17" s="54"/>
      <c r="F17" s="54">
        <v>0</v>
      </c>
      <c r="G17" s="54">
        <v>11</v>
      </c>
      <c r="H17" s="54">
        <f t="shared" si="4"/>
        <v>11</v>
      </c>
      <c r="I17" s="54"/>
      <c r="J17" s="54">
        <v>0</v>
      </c>
      <c r="K17" s="54">
        <v>0</v>
      </c>
      <c r="L17" s="54">
        <f t="shared" si="2"/>
        <v>0</v>
      </c>
      <c r="M17" s="3"/>
    </row>
    <row r="18" spans="1:19" ht="23.25" customHeight="1">
      <c r="A18" s="160" t="s">
        <v>11</v>
      </c>
      <c r="B18" s="54">
        <v>5</v>
      </c>
      <c r="C18" s="191">
        <v>12</v>
      </c>
      <c r="D18" s="54">
        <f>SUM(B18:C18)</f>
        <v>17</v>
      </c>
      <c r="E18" s="163"/>
      <c r="F18" s="54">
        <v>1</v>
      </c>
      <c r="G18" s="54">
        <v>4</v>
      </c>
      <c r="H18" s="54">
        <f>SUM(F18:G18)</f>
        <v>5</v>
      </c>
      <c r="I18" s="163"/>
      <c r="J18" s="54">
        <v>0</v>
      </c>
      <c r="K18" s="54">
        <v>12</v>
      </c>
      <c r="L18" s="54">
        <f t="shared" si="2"/>
        <v>12</v>
      </c>
      <c r="M18" s="3"/>
    </row>
    <row r="19" spans="1:19" ht="23.25" customHeight="1">
      <c r="A19" s="160" t="s">
        <v>12</v>
      </c>
      <c r="B19" s="54">
        <v>4</v>
      </c>
      <c r="C19" s="191">
        <v>12</v>
      </c>
      <c r="D19" s="54">
        <f>SUM(B19:C19)</f>
        <v>16</v>
      </c>
      <c r="E19" s="163"/>
      <c r="F19" s="54">
        <v>0</v>
      </c>
      <c r="G19" s="54">
        <v>4</v>
      </c>
      <c r="H19" s="54">
        <f>SUM(F19:G19)</f>
        <v>4</v>
      </c>
      <c r="I19" s="163"/>
      <c r="J19" s="54">
        <v>0</v>
      </c>
      <c r="K19" s="54">
        <v>12</v>
      </c>
      <c r="L19" s="54">
        <f t="shared" si="2"/>
        <v>12</v>
      </c>
    </row>
    <row r="20" spans="1:19" ht="23.25" customHeight="1" thickBot="1">
      <c r="A20" s="164" t="s">
        <v>13</v>
      </c>
      <c r="B20" s="80">
        <v>2</v>
      </c>
      <c r="C20" s="241">
        <v>15</v>
      </c>
      <c r="D20" s="80">
        <f>SUM(B20:C20)</f>
        <v>17</v>
      </c>
      <c r="E20" s="166"/>
      <c r="F20" s="80">
        <v>0</v>
      </c>
      <c r="G20" s="80">
        <v>2</v>
      </c>
      <c r="H20" s="80">
        <f>SUM(F20:G20)</f>
        <v>2</v>
      </c>
      <c r="I20" s="166"/>
      <c r="J20" s="80">
        <v>0</v>
      </c>
      <c r="K20" s="80">
        <v>15</v>
      </c>
      <c r="L20" s="54">
        <f t="shared" si="2"/>
        <v>15</v>
      </c>
    </row>
    <row r="21" spans="1:19" ht="23.25" customHeight="1" thickTop="1" thickBot="1">
      <c r="A21" s="124" t="s">
        <v>79</v>
      </c>
      <c r="B21" s="125">
        <f t="shared" ref="B21:H21" si="5">SUM(B5:B20)</f>
        <v>67</v>
      </c>
      <c r="C21" s="134">
        <f t="shared" si="5"/>
        <v>157</v>
      </c>
      <c r="D21" s="134">
        <f t="shared" si="5"/>
        <v>224</v>
      </c>
      <c r="E21" s="134">
        <f t="shared" si="5"/>
        <v>44</v>
      </c>
      <c r="F21" s="134">
        <f t="shared" si="5"/>
        <v>2</v>
      </c>
      <c r="G21" s="134">
        <f t="shared" si="5"/>
        <v>65</v>
      </c>
      <c r="H21" s="134">
        <f t="shared" si="5"/>
        <v>67</v>
      </c>
      <c r="I21" s="134"/>
      <c r="J21" s="134">
        <f>SUM(J5:J20)</f>
        <v>7</v>
      </c>
      <c r="K21" s="134">
        <f>SUM(K5:K20)</f>
        <v>150</v>
      </c>
      <c r="L21" s="134">
        <f t="shared" si="2"/>
        <v>157</v>
      </c>
    </row>
    <row r="22" spans="1:19" ht="7.5" customHeight="1" thickTop="1">
      <c r="A22" s="287"/>
      <c r="B22" s="287"/>
      <c r="C22" s="287"/>
      <c r="D22" s="287"/>
      <c r="E22" s="17"/>
      <c r="F22" s="17"/>
      <c r="G22" s="17"/>
      <c r="H22" s="17"/>
      <c r="I22" s="17"/>
      <c r="J22" s="17"/>
      <c r="K22" s="11"/>
      <c r="L22" s="2"/>
    </row>
    <row r="23" spans="1:19" ht="10.5" customHeight="1">
      <c r="A23" s="154"/>
      <c r="B23" s="155"/>
      <c r="C23" s="155"/>
      <c r="D23" s="155"/>
      <c r="E23" s="155"/>
      <c r="F23" s="155"/>
      <c r="G23" s="155"/>
      <c r="H23" s="155"/>
      <c r="I23" s="155"/>
      <c r="J23" s="155"/>
      <c r="K23" s="155"/>
      <c r="L23" s="155"/>
    </row>
    <row r="24" spans="1:19" ht="17.25" customHeight="1">
      <c r="A24" s="298" t="s">
        <v>231</v>
      </c>
      <c r="B24" s="298"/>
      <c r="C24" s="298"/>
      <c r="D24" s="298"/>
      <c r="E24" s="298"/>
      <c r="F24" s="298"/>
      <c r="G24" s="298"/>
      <c r="H24" s="298"/>
      <c r="I24" s="144"/>
      <c r="J24" s="144"/>
      <c r="K24" s="41"/>
      <c r="L24" s="41"/>
      <c r="N24" s="144"/>
      <c r="O24" s="144"/>
      <c r="P24" s="144"/>
      <c r="Q24" s="144"/>
      <c r="R24" s="144"/>
      <c r="S24" s="144"/>
    </row>
    <row r="25" spans="1:19" ht="31.5" customHeight="1">
      <c r="A25" s="300" t="s">
        <v>81</v>
      </c>
      <c r="B25" s="300"/>
      <c r="C25" s="300"/>
      <c r="D25" s="300"/>
      <c r="E25" s="300"/>
      <c r="F25" s="300"/>
      <c r="G25" s="300"/>
      <c r="H25" s="300"/>
      <c r="I25" s="300"/>
      <c r="J25" s="40"/>
      <c r="K25" s="40"/>
      <c r="L25" s="40"/>
    </row>
    <row r="26" spans="1:19" ht="1.5" hidden="1" customHeight="1">
      <c r="A26" s="98"/>
      <c r="B26" s="98"/>
      <c r="C26" s="98"/>
      <c r="D26" s="98"/>
      <c r="E26" s="98"/>
      <c r="F26" s="98"/>
      <c r="G26" s="98"/>
      <c r="H26" s="98"/>
      <c r="I26" s="98"/>
      <c r="J26" s="97"/>
      <c r="K26" s="97"/>
      <c r="L26" s="97"/>
    </row>
    <row r="27" spans="1:19" ht="17.25" customHeight="1">
      <c r="A27" s="98"/>
      <c r="B27" s="98"/>
      <c r="C27" s="98"/>
      <c r="D27" s="98"/>
      <c r="E27" s="98"/>
      <c r="F27" s="98"/>
      <c r="G27" s="98"/>
      <c r="H27" s="98"/>
      <c r="I27" s="98"/>
      <c r="J27" s="97"/>
      <c r="K27" s="97"/>
      <c r="L27" s="97"/>
    </row>
    <row r="28" spans="1:19" ht="23.25" customHeight="1">
      <c r="A28" s="294" t="s">
        <v>28</v>
      </c>
      <c r="B28" s="294"/>
      <c r="C28" s="294"/>
      <c r="D28" s="295">
        <v>21</v>
      </c>
      <c r="E28" s="295"/>
      <c r="F28" s="295"/>
      <c r="G28" s="295"/>
      <c r="H28" s="295"/>
      <c r="I28" s="295"/>
      <c r="J28" s="295"/>
      <c r="K28" s="295"/>
      <c r="L28" s="295"/>
    </row>
    <row r="29" spans="1:19" ht="26.25" customHeight="1"/>
  </sheetData>
  <mergeCells count="13">
    <mergeCell ref="M15:N15"/>
    <mergeCell ref="A22:D22"/>
    <mergeCell ref="A28:C28"/>
    <mergeCell ref="D28:L28"/>
    <mergeCell ref="A1:L1"/>
    <mergeCell ref="A3:A4"/>
    <mergeCell ref="B3:D3"/>
    <mergeCell ref="E3:E4"/>
    <mergeCell ref="F3:H3"/>
    <mergeCell ref="I3:I4"/>
    <mergeCell ref="J3:L3"/>
    <mergeCell ref="A25:I25"/>
    <mergeCell ref="A24:H24"/>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sheetPr>
    <tabColor rgb="FF00B050"/>
  </sheetPr>
  <dimension ref="A1:AE37"/>
  <sheetViews>
    <sheetView rightToLeft="1" tabSelected="1" view="pageBreakPreview" topLeftCell="A28" zoomScaleSheetLayoutView="100" workbookViewId="0">
      <selection activeCell="B39" sqref="B39"/>
    </sheetView>
  </sheetViews>
  <sheetFormatPr defaultColWidth="11.625" defaultRowHeight="15.75"/>
  <cols>
    <col min="1" max="1" width="3.75" style="36" customWidth="1"/>
    <col min="2" max="2" width="23.25" style="4" customWidth="1"/>
    <col min="3" max="3" width="43.25" style="4" customWidth="1"/>
    <col min="4" max="5" width="9.875" style="4" customWidth="1"/>
    <col min="6" max="6" width="43.625" style="57" bestFit="1" customWidth="1"/>
    <col min="7" max="7" width="5.75" style="4" customWidth="1"/>
    <col min="8" max="8" width="5.875" style="4" customWidth="1"/>
    <col min="9" max="9" width="6.875" style="4" customWidth="1"/>
    <col min="10" max="10" width="5.625" style="4" customWidth="1"/>
    <col min="11" max="11" width="6.375" style="4" customWidth="1"/>
    <col min="12" max="12" width="6" style="4" customWidth="1"/>
    <col min="13" max="13" width="6.375" style="4" customWidth="1"/>
    <col min="14" max="14" width="6" style="4" customWidth="1"/>
    <col min="15" max="15" width="7.625" style="4" customWidth="1"/>
    <col min="16" max="20" width="6" style="4" customWidth="1"/>
    <col min="21" max="21" width="9.5" style="4" customWidth="1"/>
    <col min="22" max="22" width="9" style="4" customWidth="1"/>
    <col min="23" max="23" width="8.5" style="4" customWidth="1"/>
    <col min="24" max="31" width="6" style="4" customWidth="1"/>
    <col min="32" max="235" width="11.625" style="4"/>
    <col min="236" max="236" width="23.25" style="4" customWidth="1"/>
    <col min="237" max="237" width="21.375" style="4" customWidth="1"/>
    <col min="238" max="238" width="12.625" style="4" customWidth="1"/>
    <col min="239" max="239" width="14.75" style="4" customWidth="1"/>
    <col min="240" max="240" width="16.25" style="4" customWidth="1"/>
    <col min="241" max="241" width="30.875" style="4" customWidth="1"/>
    <col min="242" max="245" width="4" style="4" customWidth="1"/>
    <col min="246" max="491" width="11.625" style="4"/>
    <col min="492" max="492" width="23.25" style="4" customWidth="1"/>
    <col min="493" max="493" width="21.375" style="4" customWidth="1"/>
    <col min="494" max="494" width="12.625" style="4" customWidth="1"/>
    <col min="495" max="495" width="14.75" style="4" customWidth="1"/>
    <col min="496" max="496" width="16.25" style="4" customWidth="1"/>
    <col min="497" max="497" width="30.875" style="4" customWidth="1"/>
    <col min="498" max="501" width="4" style="4" customWidth="1"/>
    <col min="502" max="747" width="11.625" style="4"/>
    <col min="748" max="748" width="23.25" style="4" customWidth="1"/>
    <col min="749" max="749" width="21.375" style="4" customWidth="1"/>
    <col min="750" max="750" width="12.625" style="4" customWidth="1"/>
    <col min="751" max="751" width="14.75" style="4" customWidth="1"/>
    <col min="752" max="752" width="16.25" style="4" customWidth="1"/>
    <col min="753" max="753" width="30.875" style="4" customWidth="1"/>
    <col min="754" max="757" width="4" style="4" customWidth="1"/>
    <col min="758" max="1003" width="11.625" style="4"/>
    <col min="1004" max="1004" width="23.25" style="4" customWidth="1"/>
    <col min="1005" max="1005" width="21.375" style="4" customWidth="1"/>
    <col min="1006" max="1006" width="12.625" style="4" customWidth="1"/>
    <col min="1007" max="1007" width="14.75" style="4" customWidth="1"/>
    <col min="1008" max="1008" width="16.25" style="4" customWidth="1"/>
    <col min="1009" max="1009" width="30.875" style="4" customWidth="1"/>
    <col min="1010" max="1013" width="4" style="4" customWidth="1"/>
    <col min="1014" max="1259" width="11.625" style="4"/>
    <col min="1260" max="1260" width="23.25" style="4" customWidth="1"/>
    <col min="1261" max="1261" width="21.375" style="4" customWidth="1"/>
    <col min="1262" max="1262" width="12.625" style="4" customWidth="1"/>
    <col min="1263" max="1263" width="14.75" style="4" customWidth="1"/>
    <col min="1264" max="1264" width="16.25" style="4" customWidth="1"/>
    <col min="1265" max="1265" width="30.875" style="4" customWidth="1"/>
    <col min="1266" max="1269" width="4" style="4" customWidth="1"/>
    <col min="1270" max="1515" width="11.625" style="4"/>
    <col min="1516" max="1516" width="23.25" style="4" customWidth="1"/>
    <col min="1517" max="1517" width="21.375" style="4" customWidth="1"/>
    <col min="1518" max="1518" width="12.625" style="4" customWidth="1"/>
    <col min="1519" max="1519" width="14.75" style="4" customWidth="1"/>
    <col min="1520" max="1520" width="16.25" style="4" customWidth="1"/>
    <col min="1521" max="1521" width="30.875" style="4" customWidth="1"/>
    <col min="1522" max="1525" width="4" style="4" customWidth="1"/>
    <col min="1526" max="1771" width="11.625" style="4"/>
    <col min="1772" max="1772" width="23.25" style="4" customWidth="1"/>
    <col min="1773" max="1773" width="21.375" style="4" customWidth="1"/>
    <col min="1774" max="1774" width="12.625" style="4" customWidth="1"/>
    <col min="1775" max="1775" width="14.75" style="4" customWidth="1"/>
    <col min="1776" max="1776" width="16.25" style="4" customWidth="1"/>
    <col min="1777" max="1777" width="30.875" style="4" customWidth="1"/>
    <col min="1778" max="1781" width="4" style="4" customWidth="1"/>
    <col min="1782" max="2027" width="11.625" style="4"/>
    <col min="2028" max="2028" width="23.25" style="4" customWidth="1"/>
    <col min="2029" max="2029" width="21.375" style="4" customWidth="1"/>
    <col min="2030" max="2030" width="12.625" style="4" customWidth="1"/>
    <col min="2031" max="2031" width="14.75" style="4" customWidth="1"/>
    <col min="2032" max="2032" width="16.25" style="4" customWidth="1"/>
    <col min="2033" max="2033" width="30.875" style="4" customWidth="1"/>
    <col min="2034" max="2037" width="4" style="4" customWidth="1"/>
    <col min="2038" max="2283" width="11.625" style="4"/>
    <col min="2284" max="2284" width="23.25" style="4" customWidth="1"/>
    <col min="2285" max="2285" width="21.375" style="4" customWidth="1"/>
    <col min="2286" max="2286" width="12.625" style="4" customWidth="1"/>
    <col min="2287" max="2287" width="14.75" style="4" customWidth="1"/>
    <col min="2288" max="2288" width="16.25" style="4" customWidth="1"/>
    <col min="2289" max="2289" width="30.875" style="4" customWidth="1"/>
    <col min="2290" max="2293" width="4" style="4" customWidth="1"/>
    <col min="2294" max="2539" width="11.625" style="4"/>
    <col min="2540" max="2540" width="23.25" style="4" customWidth="1"/>
    <col min="2541" max="2541" width="21.375" style="4" customWidth="1"/>
    <col min="2542" max="2542" width="12.625" style="4" customWidth="1"/>
    <col min="2543" max="2543" width="14.75" style="4" customWidth="1"/>
    <col min="2544" max="2544" width="16.25" style="4" customWidth="1"/>
    <col min="2545" max="2545" width="30.875" style="4" customWidth="1"/>
    <col min="2546" max="2549" width="4" style="4" customWidth="1"/>
    <col min="2550" max="2795" width="11.625" style="4"/>
    <col min="2796" max="2796" width="23.25" style="4" customWidth="1"/>
    <col min="2797" max="2797" width="21.375" style="4" customWidth="1"/>
    <col min="2798" max="2798" width="12.625" style="4" customWidth="1"/>
    <col min="2799" max="2799" width="14.75" style="4" customWidth="1"/>
    <col min="2800" max="2800" width="16.25" style="4" customWidth="1"/>
    <col min="2801" max="2801" width="30.875" style="4" customWidth="1"/>
    <col min="2802" max="2805" width="4" style="4" customWidth="1"/>
    <col min="2806" max="3051" width="11.625" style="4"/>
    <col min="3052" max="3052" width="23.25" style="4" customWidth="1"/>
    <col min="3053" max="3053" width="21.375" style="4" customWidth="1"/>
    <col min="3054" max="3054" width="12.625" style="4" customWidth="1"/>
    <col min="3055" max="3055" width="14.75" style="4" customWidth="1"/>
    <col min="3056" max="3056" width="16.25" style="4" customWidth="1"/>
    <col min="3057" max="3057" width="30.875" style="4" customWidth="1"/>
    <col min="3058" max="3061" width="4" style="4" customWidth="1"/>
    <col min="3062" max="3307" width="11.625" style="4"/>
    <col min="3308" max="3308" width="23.25" style="4" customWidth="1"/>
    <col min="3309" max="3309" width="21.375" style="4" customWidth="1"/>
    <col min="3310" max="3310" width="12.625" style="4" customWidth="1"/>
    <col min="3311" max="3311" width="14.75" style="4" customWidth="1"/>
    <col min="3312" max="3312" width="16.25" style="4" customWidth="1"/>
    <col min="3313" max="3313" width="30.875" style="4" customWidth="1"/>
    <col min="3314" max="3317" width="4" style="4" customWidth="1"/>
    <col min="3318" max="3563" width="11.625" style="4"/>
    <col min="3564" max="3564" width="23.25" style="4" customWidth="1"/>
    <col min="3565" max="3565" width="21.375" style="4" customWidth="1"/>
    <col min="3566" max="3566" width="12.625" style="4" customWidth="1"/>
    <col min="3567" max="3567" width="14.75" style="4" customWidth="1"/>
    <col min="3568" max="3568" width="16.25" style="4" customWidth="1"/>
    <col min="3569" max="3569" width="30.875" style="4" customWidth="1"/>
    <col min="3570" max="3573" width="4" style="4" customWidth="1"/>
    <col min="3574" max="3819" width="11.625" style="4"/>
    <col min="3820" max="3820" width="23.25" style="4" customWidth="1"/>
    <col min="3821" max="3821" width="21.375" style="4" customWidth="1"/>
    <col min="3822" max="3822" width="12.625" style="4" customWidth="1"/>
    <col min="3823" max="3823" width="14.75" style="4" customWidth="1"/>
    <col min="3824" max="3824" width="16.25" style="4" customWidth="1"/>
    <col min="3825" max="3825" width="30.875" style="4" customWidth="1"/>
    <col min="3826" max="3829" width="4" style="4" customWidth="1"/>
    <col min="3830" max="4075" width="11.625" style="4"/>
    <col min="4076" max="4076" width="23.25" style="4" customWidth="1"/>
    <col min="4077" max="4077" width="21.375" style="4" customWidth="1"/>
    <col min="4078" max="4078" width="12.625" style="4" customWidth="1"/>
    <col min="4079" max="4079" width="14.75" style="4" customWidth="1"/>
    <col min="4080" max="4080" width="16.25" style="4" customWidth="1"/>
    <col min="4081" max="4081" width="30.875" style="4" customWidth="1"/>
    <col min="4082" max="4085" width="4" style="4" customWidth="1"/>
    <col min="4086" max="4331" width="11.625" style="4"/>
    <col min="4332" max="4332" width="23.25" style="4" customWidth="1"/>
    <col min="4333" max="4333" width="21.375" style="4" customWidth="1"/>
    <col min="4334" max="4334" width="12.625" style="4" customWidth="1"/>
    <col min="4335" max="4335" width="14.75" style="4" customWidth="1"/>
    <col min="4336" max="4336" width="16.25" style="4" customWidth="1"/>
    <col min="4337" max="4337" width="30.875" style="4" customWidth="1"/>
    <col min="4338" max="4341" width="4" style="4" customWidth="1"/>
    <col min="4342" max="4587" width="11.625" style="4"/>
    <col min="4588" max="4588" width="23.25" style="4" customWidth="1"/>
    <col min="4589" max="4589" width="21.375" style="4" customWidth="1"/>
    <col min="4590" max="4590" width="12.625" style="4" customWidth="1"/>
    <col min="4591" max="4591" width="14.75" style="4" customWidth="1"/>
    <col min="4592" max="4592" width="16.25" style="4" customWidth="1"/>
    <col min="4593" max="4593" width="30.875" style="4" customWidth="1"/>
    <col min="4594" max="4597" width="4" style="4" customWidth="1"/>
    <col min="4598" max="4843" width="11.625" style="4"/>
    <col min="4844" max="4844" width="23.25" style="4" customWidth="1"/>
    <col min="4845" max="4845" width="21.375" style="4" customWidth="1"/>
    <col min="4846" max="4846" width="12.625" style="4" customWidth="1"/>
    <col min="4847" max="4847" width="14.75" style="4" customWidth="1"/>
    <col min="4848" max="4848" width="16.25" style="4" customWidth="1"/>
    <col min="4849" max="4849" width="30.875" style="4" customWidth="1"/>
    <col min="4850" max="4853" width="4" style="4" customWidth="1"/>
    <col min="4854" max="5099" width="11.625" style="4"/>
    <col min="5100" max="5100" width="23.25" style="4" customWidth="1"/>
    <col min="5101" max="5101" width="21.375" style="4" customWidth="1"/>
    <col min="5102" max="5102" width="12.625" style="4" customWidth="1"/>
    <col min="5103" max="5103" width="14.75" style="4" customWidth="1"/>
    <col min="5104" max="5104" width="16.25" style="4" customWidth="1"/>
    <col min="5105" max="5105" width="30.875" style="4" customWidth="1"/>
    <col min="5106" max="5109" width="4" style="4" customWidth="1"/>
    <col min="5110" max="5355" width="11.625" style="4"/>
    <col min="5356" max="5356" width="23.25" style="4" customWidth="1"/>
    <col min="5357" max="5357" width="21.375" style="4" customWidth="1"/>
    <col min="5358" max="5358" width="12.625" style="4" customWidth="1"/>
    <col min="5359" max="5359" width="14.75" style="4" customWidth="1"/>
    <col min="5360" max="5360" width="16.25" style="4" customWidth="1"/>
    <col min="5361" max="5361" width="30.875" style="4" customWidth="1"/>
    <col min="5362" max="5365" width="4" style="4" customWidth="1"/>
    <col min="5366" max="5611" width="11.625" style="4"/>
    <col min="5612" max="5612" width="23.25" style="4" customWidth="1"/>
    <col min="5613" max="5613" width="21.375" style="4" customWidth="1"/>
    <col min="5614" max="5614" width="12.625" style="4" customWidth="1"/>
    <col min="5615" max="5615" width="14.75" style="4" customWidth="1"/>
    <col min="5616" max="5616" width="16.25" style="4" customWidth="1"/>
    <col min="5617" max="5617" width="30.875" style="4" customWidth="1"/>
    <col min="5618" max="5621" width="4" style="4" customWidth="1"/>
    <col min="5622" max="5867" width="11.625" style="4"/>
    <col min="5868" max="5868" width="23.25" style="4" customWidth="1"/>
    <col min="5869" max="5869" width="21.375" style="4" customWidth="1"/>
    <col min="5870" max="5870" width="12.625" style="4" customWidth="1"/>
    <col min="5871" max="5871" width="14.75" style="4" customWidth="1"/>
    <col min="5872" max="5872" width="16.25" style="4" customWidth="1"/>
    <col min="5873" max="5873" width="30.875" style="4" customWidth="1"/>
    <col min="5874" max="5877" width="4" style="4" customWidth="1"/>
    <col min="5878" max="6123" width="11.625" style="4"/>
    <col min="6124" max="6124" width="23.25" style="4" customWidth="1"/>
    <col min="6125" max="6125" width="21.375" style="4" customWidth="1"/>
    <col min="6126" max="6126" width="12.625" style="4" customWidth="1"/>
    <col min="6127" max="6127" width="14.75" style="4" customWidth="1"/>
    <col min="6128" max="6128" width="16.25" style="4" customWidth="1"/>
    <col min="6129" max="6129" width="30.875" style="4" customWidth="1"/>
    <col min="6130" max="6133" width="4" style="4" customWidth="1"/>
    <col min="6134" max="6379" width="11.625" style="4"/>
    <col min="6380" max="6380" width="23.25" style="4" customWidth="1"/>
    <col min="6381" max="6381" width="21.375" style="4" customWidth="1"/>
    <col min="6382" max="6382" width="12.625" style="4" customWidth="1"/>
    <col min="6383" max="6383" width="14.75" style="4" customWidth="1"/>
    <col min="6384" max="6384" width="16.25" style="4" customWidth="1"/>
    <col min="6385" max="6385" width="30.875" style="4" customWidth="1"/>
    <col min="6386" max="6389" width="4" style="4" customWidth="1"/>
    <col min="6390" max="6635" width="11.625" style="4"/>
    <col min="6636" max="6636" width="23.25" style="4" customWidth="1"/>
    <col min="6637" max="6637" width="21.375" style="4" customWidth="1"/>
    <col min="6638" max="6638" width="12.625" style="4" customWidth="1"/>
    <col min="6639" max="6639" width="14.75" style="4" customWidth="1"/>
    <col min="6640" max="6640" width="16.25" style="4" customWidth="1"/>
    <col min="6641" max="6641" width="30.875" style="4" customWidth="1"/>
    <col min="6642" max="6645" width="4" style="4" customWidth="1"/>
    <col min="6646" max="6891" width="11.625" style="4"/>
    <col min="6892" max="6892" width="23.25" style="4" customWidth="1"/>
    <col min="6893" max="6893" width="21.375" style="4" customWidth="1"/>
    <col min="6894" max="6894" width="12.625" style="4" customWidth="1"/>
    <col min="6895" max="6895" width="14.75" style="4" customWidth="1"/>
    <col min="6896" max="6896" width="16.25" style="4" customWidth="1"/>
    <col min="6897" max="6897" width="30.875" style="4" customWidth="1"/>
    <col min="6898" max="6901" width="4" style="4" customWidth="1"/>
    <col min="6902" max="7147" width="11.625" style="4"/>
    <col min="7148" max="7148" width="23.25" style="4" customWidth="1"/>
    <col min="7149" max="7149" width="21.375" style="4" customWidth="1"/>
    <col min="7150" max="7150" width="12.625" style="4" customWidth="1"/>
    <col min="7151" max="7151" width="14.75" style="4" customWidth="1"/>
    <col min="7152" max="7152" width="16.25" style="4" customWidth="1"/>
    <col min="7153" max="7153" width="30.875" style="4" customWidth="1"/>
    <col min="7154" max="7157" width="4" style="4" customWidth="1"/>
    <col min="7158" max="7403" width="11.625" style="4"/>
    <col min="7404" max="7404" width="23.25" style="4" customWidth="1"/>
    <col min="7405" max="7405" width="21.375" style="4" customWidth="1"/>
    <col min="7406" max="7406" width="12.625" style="4" customWidth="1"/>
    <col min="7407" max="7407" width="14.75" style="4" customWidth="1"/>
    <col min="7408" max="7408" width="16.25" style="4" customWidth="1"/>
    <col min="7409" max="7409" width="30.875" style="4" customWidth="1"/>
    <col min="7410" max="7413" width="4" style="4" customWidth="1"/>
    <col min="7414" max="7659" width="11.625" style="4"/>
    <col min="7660" max="7660" width="23.25" style="4" customWidth="1"/>
    <col min="7661" max="7661" width="21.375" style="4" customWidth="1"/>
    <col min="7662" max="7662" width="12.625" style="4" customWidth="1"/>
    <col min="7663" max="7663" width="14.75" style="4" customWidth="1"/>
    <col min="7664" max="7664" width="16.25" style="4" customWidth="1"/>
    <col min="7665" max="7665" width="30.875" style="4" customWidth="1"/>
    <col min="7666" max="7669" width="4" style="4" customWidth="1"/>
    <col min="7670" max="7915" width="11.625" style="4"/>
    <col min="7916" max="7916" width="23.25" style="4" customWidth="1"/>
    <col min="7917" max="7917" width="21.375" style="4" customWidth="1"/>
    <col min="7918" max="7918" width="12.625" style="4" customWidth="1"/>
    <col min="7919" max="7919" width="14.75" style="4" customWidth="1"/>
    <col min="7920" max="7920" width="16.25" style="4" customWidth="1"/>
    <col min="7921" max="7921" width="30.875" style="4" customWidth="1"/>
    <col min="7922" max="7925" width="4" style="4" customWidth="1"/>
    <col min="7926" max="8171" width="11.625" style="4"/>
    <col min="8172" max="8172" width="23.25" style="4" customWidth="1"/>
    <col min="8173" max="8173" width="21.375" style="4" customWidth="1"/>
    <col min="8174" max="8174" width="12.625" style="4" customWidth="1"/>
    <col min="8175" max="8175" width="14.75" style="4" customWidth="1"/>
    <col min="8176" max="8176" width="16.25" style="4" customWidth="1"/>
    <col min="8177" max="8177" width="30.875" style="4" customWidth="1"/>
    <col min="8178" max="8181" width="4" style="4" customWidth="1"/>
    <col min="8182" max="8427" width="11.625" style="4"/>
    <col min="8428" max="8428" width="23.25" style="4" customWidth="1"/>
    <col min="8429" max="8429" width="21.375" style="4" customWidth="1"/>
    <col min="8430" max="8430" width="12.625" style="4" customWidth="1"/>
    <col min="8431" max="8431" width="14.75" style="4" customWidth="1"/>
    <col min="8432" max="8432" width="16.25" style="4" customWidth="1"/>
    <col min="8433" max="8433" width="30.875" style="4" customWidth="1"/>
    <col min="8434" max="8437" width="4" style="4" customWidth="1"/>
    <col min="8438" max="8683" width="11.625" style="4"/>
    <col min="8684" max="8684" width="23.25" style="4" customWidth="1"/>
    <col min="8685" max="8685" width="21.375" style="4" customWidth="1"/>
    <col min="8686" max="8686" width="12.625" style="4" customWidth="1"/>
    <col min="8687" max="8687" width="14.75" style="4" customWidth="1"/>
    <col min="8688" max="8688" width="16.25" style="4" customWidth="1"/>
    <col min="8689" max="8689" width="30.875" style="4" customWidth="1"/>
    <col min="8690" max="8693" width="4" style="4" customWidth="1"/>
    <col min="8694" max="8939" width="11.625" style="4"/>
    <col min="8940" max="8940" width="23.25" style="4" customWidth="1"/>
    <col min="8941" max="8941" width="21.375" style="4" customWidth="1"/>
    <col min="8942" max="8942" width="12.625" style="4" customWidth="1"/>
    <col min="8943" max="8943" width="14.75" style="4" customWidth="1"/>
    <col min="8944" max="8944" width="16.25" style="4" customWidth="1"/>
    <col min="8945" max="8945" width="30.875" style="4" customWidth="1"/>
    <col min="8946" max="8949" width="4" style="4" customWidth="1"/>
    <col min="8950" max="9195" width="11.625" style="4"/>
    <col min="9196" max="9196" width="23.25" style="4" customWidth="1"/>
    <col min="9197" max="9197" width="21.375" style="4" customWidth="1"/>
    <col min="9198" max="9198" width="12.625" style="4" customWidth="1"/>
    <col min="9199" max="9199" width="14.75" style="4" customWidth="1"/>
    <col min="9200" max="9200" width="16.25" style="4" customWidth="1"/>
    <col min="9201" max="9201" width="30.875" style="4" customWidth="1"/>
    <col min="9202" max="9205" width="4" style="4" customWidth="1"/>
    <col min="9206" max="9451" width="11.625" style="4"/>
    <col min="9452" max="9452" width="23.25" style="4" customWidth="1"/>
    <col min="9453" max="9453" width="21.375" style="4" customWidth="1"/>
    <col min="9454" max="9454" width="12.625" style="4" customWidth="1"/>
    <col min="9455" max="9455" width="14.75" style="4" customWidth="1"/>
    <col min="9456" max="9456" width="16.25" style="4" customWidth="1"/>
    <col min="9457" max="9457" width="30.875" style="4" customWidth="1"/>
    <col min="9458" max="9461" width="4" style="4" customWidth="1"/>
    <col min="9462" max="9707" width="11.625" style="4"/>
    <col min="9708" max="9708" width="23.25" style="4" customWidth="1"/>
    <col min="9709" max="9709" width="21.375" style="4" customWidth="1"/>
    <col min="9710" max="9710" width="12.625" style="4" customWidth="1"/>
    <col min="9711" max="9711" width="14.75" style="4" customWidth="1"/>
    <col min="9712" max="9712" width="16.25" style="4" customWidth="1"/>
    <col min="9713" max="9713" width="30.875" style="4" customWidth="1"/>
    <col min="9714" max="9717" width="4" style="4" customWidth="1"/>
    <col min="9718" max="9963" width="11.625" style="4"/>
    <col min="9964" max="9964" width="23.25" style="4" customWidth="1"/>
    <col min="9965" max="9965" width="21.375" style="4" customWidth="1"/>
    <col min="9966" max="9966" width="12.625" style="4" customWidth="1"/>
    <col min="9967" max="9967" width="14.75" style="4" customWidth="1"/>
    <col min="9968" max="9968" width="16.25" style="4" customWidth="1"/>
    <col min="9969" max="9969" width="30.875" style="4" customWidth="1"/>
    <col min="9970" max="9973" width="4" style="4" customWidth="1"/>
    <col min="9974" max="10219" width="11.625" style="4"/>
    <col min="10220" max="10220" width="23.25" style="4" customWidth="1"/>
    <col min="10221" max="10221" width="21.375" style="4" customWidth="1"/>
    <col min="10222" max="10222" width="12.625" style="4" customWidth="1"/>
    <col min="10223" max="10223" width="14.75" style="4" customWidth="1"/>
    <col min="10224" max="10224" width="16.25" style="4" customWidth="1"/>
    <col min="10225" max="10225" width="30.875" style="4" customWidth="1"/>
    <col min="10226" max="10229" width="4" style="4" customWidth="1"/>
    <col min="10230" max="10475" width="11.625" style="4"/>
    <col min="10476" max="10476" width="23.25" style="4" customWidth="1"/>
    <col min="10477" max="10477" width="21.375" style="4" customWidth="1"/>
    <col min="10478" max="10478" width="12.625" style="4" customWidth="1"/>
    <col min="10479" max="10479" width="14.75" style="4" customWidth="1"/>
    <col min="10480" max="10480" width="16.25" style="4" customWidth="1"/>
    <col min="10481" max="10481" width="30.875" style="4" customWidth="1"/>
    <col min="10482" max="10485" width="4" style="4" customWidth="1"/>
    <col min="10486" max="10580" width="11.625" style="4"/>
    <col min="10581" max="10581" width="11.375" style="4"/>
    <col min="10582" max="10731" width="11.625" style="4"/>
    <col min="10732" max="10732" width="23.25" style="4" customWidth="1"/>
    <col min="10733" max="10733" width="21.375" style="4" customWidth="1"/>
    <col min="10734" max="10734" width="12.625" style="4" customWidth="1"/>
    <col min="10735" max="10735" width="14.75" style="4" customWidth="1"/>
    <col min="10736" max="10736" width="16.25" style="4" customWidth="1"/>
    <col min="10737" max="10737" width="30.875" style="4" customWidth="1"/>
    <col min="10738" max="10741" width="4" style="4" customWidth="1"/>
    <col min="10742" max="10987" width="11.625" style="4"/>
    <col min="10988" max="10988" width="23.25" style="4" customWidth="1"/>
    <col min="10989" max="10989" width="21.375" style="4" customWidth="1"/>
    <col min="10990" max="10990" width="12.625" style="4" customWidth="1"/>
    <col min="10991" max="10991" width="14.75" style="4" customWidth="1"/>
    <col min="10992" max="10992" width="16.25" style="4" customWidth="1"/>
    <col min="10993" max="10993" width="30.875" style="4" customWidth="1"/>
    <col min="10994" max="10997" width="4" style="4" customWidth="1"/>
    <col min="10998" max="11243" width="11.625" style="4"/>
    <col min="11244" max="11244" width="23.25" style="4" customWidth="1"/>
    <col min="11245" max="11245" width="21.375" style="4" customWidth="1"/>
    <col min="11246" max="11246" width="12.625" style="4" customWidth="1"/>
    <col min="11247" max="11247" width="14.75" style="4" customWidth="1"/>
    <col min="11248" max="11248" width="16.25" style="4" customWidth="1"/>
    <col min="11249" max="11249" width="30.875" style="4" customWidth="1"/>
    <col min="11250" max="11253" width="4" style="4" customWidth="1"/>
    <col min="11254" max="11499" width="11.625" style="4"/>
    <col min="11500" max="11500" width="23.25" style="4" customWidth="1"/>
    <col min="11501" max="11501" width="21.375" style="4" customWidth="1"/>
    <col min="11502" max="11502" width="12.625" style="4" customWidth="1"/>
    <col min="11503" max="11503" width="14.75" style="4" customWidth="1"/>
    <col min="11504" max="11504" width="16.25" style="4" customWidth="1"/>
    <col min="11505" max="11505" width="30.875" style="4" customWidth="1"/>
    <col min="11506" max="11509" width="4" style="4" customWidth="1"/>
    <col min="11510" max="11755" width="11.625" style="4"/>
    <col min="11756" max="11756" width="23.25" style="4" customWidth="1"/>
    <col min="11757" max="11757" width="21.375" style="4" customWidth="1"/>
    <col min="11758" max="11758" width="12.625" style="4" customWidth="1"/>
    <col min="11759" max="11759" width="14.75" style="4" customWidth="1"/>
    <col min="11760" max="11760" width="16.25" style="4" customWidth="1"/>
    <col min="11761" max="11761" width="30.875" style="4" customWidth="1"/>
    <col min="11762" max="11765" width="4" style="4" customWidth="1"/>
    <col min="11766" max="12011" width="11.625" style="4"/>
    <col min="12012" max="12012" width="23.25" style="4" customWidth="1"/>
    <col min="12013" max="12013" width="21.375" style="4" customWidth="1"/>
    <col min="12014" max="12014" width="12.625" style="4" customWidth="1"/>
    <col min="12015" max="12015" width="14.75" style="4" customWidth="1"/>
    <col min="12016" max="12016" width="16.25" style="4" customWidth="1"/>
    <col min="12017" max="12017" width="30.875" style="4" customWidth="1"/>
    <col min="12018" max="12021" width="4" style="4" customWidth="1"/>
    <col min="12022" max="12267" width="11.625" style="4"/>
    <col min="12268" max="12268" width="23.25" style="4" customWidth="1"/>
    <col min="12269" max="12269" width="21.375" style="4" customWidth="1"/>
    <col min="12270" max="12270" width="12.625" style="4" customWidth="1"/>
    <col min="12271" max="12271" width="14.75" style="4" customWidth="1"/>
    <col min="12272" max="12272" width="16.25" style="4" customWidth="1"/>
    <col min="12273" max="12273" width="30.875" style="4" customWidth="1"/>
    <col min="12274" max="12277" width="4" style="4" customWidth="1"/>
    <col min="12278" max="12523" width="11.625" style="4"/>
    <col min="12524" max="12524" width="23.25" style="4" customWidth="1"/>
    <col min="12525" max="12525" width="21.375" style="4" customWidth="1"/>
    <col min="12526" max="12526" width="12.625" style="4" customWidth="1"/>
    <col min="12527" max="12527" width="14.75" style="4" customWidth="1"/>
    <col min="12528" max="12528" width="16.25" style="4" customWidth="1"/>
    <col min="12529" max="12529" width="30.875" style="4" customWidth="1"/>
    <col min="12530" max="12533" width="4" style="4" customWidth="1"/>
    <col min="12534" max="12779" width="11.625" style="4"/>
    <col min="12780" max="12780" width="23.25" style="4" customWidth="1"/>
    <col min="12781" max="12781" width="21.375" style="4" customWidth="1"/>
    <col min="12782" max="12782" width="12.625" style="4" customWidth="1"/>
    <col min="12783" max="12783" width="14.75" style="4" customWidth="1"/>
    <col min="12784" max="12784" width="16.25" style="4" customWidth="1"/>
    <col min="12785" max="12785" width="30.875" style="4" customWidth="1"/>
    <col min="12786" max="12789" width="4" style="4" customWidth="1"/>
    <col min="12790" max="13035" width="11.625" style="4"/>
    <col min="13036" max="13036" width="23.25" style="4" customWidth="1"/>
    <col min="13037" max="13037" width="21.375" style="4" customWidth="1"/>
    <col min="13038" max="13038" width="12.625" style="4" customWidth="1"/>
    <col min="13039" max="13039" width="14.75" style="4" customWidth="1"/>
    <col min="13040" max="13040" width="16.25" style="4" customWidth="1"/>
    <col min="13041" max="13041" width="30.875" style="4" customWidth="1"/>
    <col min="13042" max="13045" width="4" style="4" customWidth="1"/>
    <col min="13046" max="13291" width="11.625" style="4"/>
    <col min="13292" max="13292" width="23.25" style="4" customWidth="1"/>
    <col min="13293" max="13293" width="21.375" style="4" customWidth="1"/>
    <col min="13294" max="13294" width="12.625" style="4" customWidth="1"/>
    <col min="13295" max="13295" width="14.75" style="4" customWidth="1"/>
    <col min="13296" max="13296" width="16.25" style="4" customWidth="1"/>
    <col min="13297" max="13297" width="30.875" style="4" customWidth="1"/>
    <col min="13298" max="13301" width="4" style="4" customWidth="1"/>
    <col min="13302" max="13547" width="11.625" style="4"/>
    <col min="13548" max="13548" width="23.25" style="4" customWidth="1"/>
    <col min="13549" max="13549" width="21.375" style="4" customWidth="1"/>
    <col min="13550" max="13550" width="12.625" style="4" customWidth="1"/>
    <col min="13551" max="13551" width="14.75" style="4" customWidth="1"/>
    <col min="13552" max="13552" width="16.25" style="4" customWidth="1"/>
    <col min="13553" max="13553" width="30.875" style="4" customWidth="1"/>
    <col min="13554" max="13557" width="4" style="4" customWidth="1"/>
    <col min="13558" max="13803" width="11.625" style="4"/>
    <col min="13804" max="13804" width="23.25" style="4" customWidth="1"/>
    <col min="13805" max="13805" width="21.375" style="4" customWidth="1"/>
    <col min="13806" max="13806" width="12.625" style="4" customWidth="1"/>
    <col min="13807" max="13807" width="14.75" style="4" customWidth="1"/>
    <col min="13808" max="13808" width="16.25" style="4" customWidth="1"/>
    <col min="13809" max="13809" width="30.875" style="4" customWidth="1"/>
    <col min="13810" max="13813" width="4" style="4" customWidth="1"/>
    <col min="13814" max="14059" width="11.625" style="4"/>
    <col min="14060" max="14060" width="23.25" style="4" customWidth="1"/>
    <col min="14061" max="14061" width="21.375" style="4" customWidth="1"/>
    <col min="14062" max="14062" width="12.625" style="4" customWidth="1"/>
    <col min="14063" max="14063" width="14.75" style="4" customWidth="1"/>
    <col min="14064" max="14064" width="16.25" style="4" customWidth="1"/>
    <col min="14065" max="14065" width="30.875" style="4" customWidth="1"/>
    <col min="14066" max="14069" width="4" style="4" customWidth="1"/>
    <col min="14070" max="14315" width="11.625" style="4"/>
    <col min="14316" max="14316" width="23.25" style="4" customWidth="1"/>
    <col min="14317" max="14317" width="21.375" style="4" customWidth="1"/>
    <col min="14318" max="14318" width="12.625" style="4" customWidth="1"/>
    <col min="14319" max="14319" width="14.75" style="4" customWidth="1"/>
    <col min="14320" max="14320" width="16.25" style="4" customWidth="1"/>
    <col min="14321" max="14321" width="30.875" style="4" customWidth="1"/>
    <col min="14322" max="14325" width="4" style="4" customWidth="1"/>
    <col min="14326" max="14571" width="11.625" style="4"/>
    <col min="14572" max="14572" width="23.25" style="4" customWidth="1"/>
    <col min="14573" max="14573" width="21.375" style="4" customWidth="1"/>
    <col min="14574" max="14574" width="12.625" style="4" customWidth="1"/>
    <col min="14575" max="14575" width="14.75" style="4" customWidth="1"/>
    <col min="14576" max="14576" width="16.25" style="4" customWidth="1"/>
    <col min="14577" max="14577" width="30.875" style="4" customWidth="1"/>
    <col min="14578" max="14581" width="4" style="4" customWidth="1"/>
    <col min="14582" max="14827" width="11.625" style="4"/>
    <col min="14828" max="14828" width="23.25" style="4" customWidth="1"/>
    <col min="14829" max="14829" width="21.375" style="4" customWidth="1"/>
    <col min="14830" max="14830" width="12.625" style="4" customWidth="1"/>
    <col min="14831" max="14831" width="14.75" style="4" customWidth="1"/>
    <col min="14832" max="14832" width="16.25" style="4" customWidth="1"/>
    <col min="14833" max="14833" width="30.875" style="4" customWidth="1"/>
    <col min="14834" max="14837" width="4" style="4" customWidth="1"/>
    <col min="14838" max="15083" width="11.625" style="4"/>
    <col min="15084" max="15084" width="23.25" style="4" customWidth="1"/>
    <col min="15085" max="15085" width="21.375" style="4" customWidth="1"/>
    <col min="15086" max="15086" width="12.625" style="4" customWidth="1"/>
    <col min="15087" max="15087" width="14.75" style="4" customWidth="1"/>
    <col min="15088" max="15088" width="16.25" style="4" customWidth="1"/>
    <col min="15089" max="15089" width="30.875" style="4" customWidth="1"/>
    <col min="15090" max="15093" width="4" style="4" customWidth="1"/>
    <col min="15094" max="15339" width="11.625" style="4"/>
    <col min="15340" max="15340" width="23.25" style="4" customWidth="1"/>
    <col min="15341" max="15341" width="21.375" style="4" customWidth="1"/>
    <col min="15342" max="15342" width="12.625" style="4" customWidth="1"/>
    <col min="15343" max="15343" width="14.75" style="4" customWidth="1"/>
    <col min="15344" max="15344" width="16.25" style="4" customWidth="1"/>
    <col min="15345" max="15345" width="30.875" style="4" customWidth="1"/>
    <col min="15346" max="15349" width="4" style="4" customWidth="1"/>
    <col min="15350" max="15595" width="11.625" style="4"/>
    <col min="15596" max="15596" width="23.25" style="4" customWidth="1"/>
    <col min="15597" max="15597" width="21.375" style="4" customWidth="1"/>
    <col min="15598" max="15598" width="12.625" style="4" customWidth="1"/>
    <col min="15599" max="15599" width="14.75" style="4" customWidth="1"/>
    <col min="15600" max="15600" width="16.25" style="4" customWidth="1"/>
    <col min="15601" max="15601" width="30.875" style="4" customWidth="1"/>
    <col min="15602" max="15605" width="4" style="4" customWidth="1"/>
    <col min="15606" max="15851" width="11.625" style="4"/>
    <col min="15852" max="15852" width="23.25" style="4" customWidth="1"/>
    <col min="15853" max="15853" width="21.375" style="4" customWidth="1"/>
    <col min="15854" max="15854" width="12.625" style="4" customWidth="1"/>
    <col min="15855" max="15855" width="14.75" style="4" customWidth="1"/>
    <col min="15856" max="15856" width="16.25" style="4" customWidth="1"/>
    <col min="15857" max="15857" width="30.875" style="4" customWidth="1"/>
    <col min="15858" max="15861" width="4" style="4" customWidth="1"/>
    <col min="15862" max="16107" width="11.625" style="4"/>
    <col min="16108" max="16108" width="23.25" style="4" customWidth="1"/>
    <col min="16109" max="16109" width="21.375" style="4" customWidth="1"/>
    <col min="16110" max="16110" width="12.625" style="4" customWidth="1"/>
    <col min="16111" max="16111" width="14.75" style="4" customWidth="1"/>
    <col min="16112" max="16112" width="16.25" style="4" customWidth="1"/>
    <col min="16113" max="16113" width="30.875" style="4" customWidth="1"/>
    <col min="16114" max="16117" width="4" style="4" customWidth="1"/>
    <col min="16118" max="16384" width="11.625" style="4"/>
  </cols>
  <sheetData>
    <row r="1" spans="1:31" ht="24.75" customHeight="1">
      <c r="A1" s="332" t="s">
        <v>200</v>
      </c>
      <c r="B1" s="333"/>
      <c r="C1" s="333"/>
      <c r="D1" s="333"/>
      <c r="E1" s="333"/>
      <c r="F1" s="333"/>
    </row>
    <row r="2" spans="1:31" ht="22.5" customHeight="1" thickBot="1">
      <c r="A2" s="347" t="s">
        <v>176</v>
      </c>
      <c r="B2" s="348"/>
      <c r="C2" s="10"/>
      <c r="D2" s="9"/>
      <c r="E2" s="9"/>
      <c r="F2" s="13"/>
      <c r="G2" s="4" t="s">
        <v>76</v>
      </c>
      <c r="H2" s="346">
        <v>2019</v>
      </c>
      <c r="I2" s="346"/>
      <c r="J2" s="334" t="s">
        <v>61</v>
      </c>
      <c r="K2" s="335"/>
    </row>
    <row r="3" spans="1:31" ht="39.75" customHeight="1" thickTop="1">
      <c r="A3" s="129" t="s">
        <v>51</v>
      </c>
      <c r="B3" s="349" t="s">
        <v>71</v>
      </c>
      <c r="C3" s="350"/>
      <c r="D3" s="131" t="s">
        <v>21</v>
      </c>
      <c r="E3" s="135" t="s">
        <v>30</v>
      </c>
      <c r="F3" s="130" t="s">
        <v>143</v>
      </c>
      <c r="G3" s="81">
        <v>16</v>
      </c>
      <c r="H3" s="244">
        <v>1</v>
      </c>
      <c r="I3" s="245">
        <v>2</v>
      </c>
      <c r="J3" s="244">
        <v>3</v>
      </c>
      <c r="K3" s="245">
        <v>4</v>
      </c>
      <c r="L3" s="244">
        <v>5</v>
      </c>
      <c r="M3" s="245">
        <v>6</v>
      </c>
      <c r="N3" s="244">
        <v>7</v>
      </c>
      <c r="O3" s="245">
        <v>8</v>
      </c>
      <c r="P3" s="244">
        <v>9</v>
      </c>
      <c r="Q3" s="245">
        <v>10</v>
      </c>
      <c r="R3" s="244">
        <v>11</v>
      </c>
      <c r="S3" s="245">
        <v>12</v>
      </c>
      <c r="T3" s="244">
        <v>13</v>
      </c>
      <c r="U3" s="245">
        <v>14</v>
      </c>
      <c r="V3" s="244">
        <v>15</v>
      </c>
      <c r="W3" s="245">
        <v>16</v>
      </c>
    </row>
    <row r="4" spans="1:31" ht="38.1" customHeight="1">
      <c r="A4" s="71" t="s">
        <v>84</v>
      </c>
      <c r="B4" s="351" t="s">
        <v>133</v>
      </c>
      <c r="C4" s="351"/>
      <c r="D4" s="231">
        <v>16</v>
      </c>
      <c r="E4" s="232">
        <f>D4/16*100</f>
        <v>100</v>
      </c>
      <c r="F4" s="242" t="s">
        <v>82</v>
      </c>
      <c r="G4" s="71" t="s">
        <v>84</v>
      </c>
      <c r="H4" s="188" t="s">
        <v>1</v>
      </c>
      <c r="I4" s="192" t="s">
        <v>9</v>
      </c>
      <c r="J4" s="192" t="s">
        <v>10</v>
      </c>
      <c r="K4" s="192" t="s">
        <v>5</v>
      </c>
      <c r="L4" s="192" t="s">
        <v>8</v>
      </c>
      <c r="M4" s="192" t="s">
        <v>3</v>
      </c>
      <c r="N4" s="238" t="s">
        <v>4</v>
      </c>
      <c r="O4" s="238" t="s">
        <v>181</v>
      </c>
      <c r="P4" s="192" t="s">
        <v>2</v>
      </c>
      <c r="Q4" s="192" t="s">
        <v>13</v>
      </c>
      <c r="R4" s="192" t="s">
        <v>12</v>
      </c>
      <c r="S4" s="192" t="s">
        <v>11</v>
      </c>
      <c r="T4" s="192" t="s">
        <v>6</v>
      </c>
      <c r="U4" s="192" t="s">
        <v>186</v>
      </c>
      <c r="V4" s="192" t="s">
        <v>185</v>
      </c>
      <c r="W4" s="192" t="s">
        <v>7</v>
      </c>
      <c r="X4" s="148"/>
      <c r="Y4" s="148"/>
      <c r="Z4" s="148"/>
      <c r="AA4" s="148"/>
      <c r="AB4" s="148"/>
      <c r="AC4" s="148"/>
      <c r="AD4" s="148"/>
      <c r="AE4" s="148"/>
    </row>
    <row r="5" spans="1:31" ht="38.1" customHeight="1">
      <c r="A5" s="71" t="s">
        <v>85</v>
      </c>
      <c r="B5" s="337" t="s">
        <v>97</v>
      </c>
      <c r="C5" s="337"/>
      <c r="D5" s="225">
        <v>14</v>
      </c>
      <c r="E5" s="226">
        <f t="shared" ref="E5:E15" si="0">D5/16*100</f>
        <v>87.5</v>
      </c>
      <c r="F5" s="243" t="s">
        <v>209</v>
      </c>
      <c r="G5" s="71" t="s">
        <v>85</v>
      </c>
      <c r="H5" s="188" t="s">
        <v>1</v>
      </c>
      <c r="I5" s="192" t="s">
        <v>9</v>
      </c>
      <c r="J5" s="192" t="s">
        <v>10</v>
      </c>
      <c r="K5" s="192" t="s">
        <v>5</v>
      </c>
      <c r="L5" s="192" t="s">
        <v>8</v>
      </c>
      <c r="M5" s="192" t="s">
        <v>3</v>
      </c>
      <c r="N5" s="238" t="s">
        <v>4</v>
      </c>
      <c r="O5" s="238" t="s">
        <v>181</v>
      </c>
      <c r="P5" s="192" t="s">
        <v>2</v>
      </c>
      <c r="Q5" s="148"/>
      <c r="R5" s="192" t="s">
        <v>12</v>
      </c>
      <c r="S5" s="192" t="s">
        <v>11</v>
      </c>
      <c r="T5" s="192" t="s">
        <v>6</v>
      </c>
      <c r="U5" s="192" t="s">
        <v>186</v>
      </c>
      <c r="V5" s="192"/>
      <c r="W5" s="192" t="s">
        <v>7</v>
      </c>
      <c r="X5" s="148"/>
      <c r="Y5" s="148"/>
      <c r="Z5" s="148"/>
      <c r="AA5" s="148"/>
      <c r="AB5" s="148"/>
      <c r="AC5" s="148"/>
      <c r="AD5" s="148"/>
      <c r="AE5" s="148"/>
    </row>
    <row r="6" spans="1:31" ht="38.1" customHeight="1">
      <c r="A6" s="71" t="s">
        <v>86</v>
      </c>
      <c r="B6" s="352" t="s">
        <v>250</v>
      </c>
      <c r="C6" s="337"/>
      <c r="D6" s="225">
        <v>13</v>
      </c>
      <c r="E6" s="226">
        <f t="shared" si="0"/>
        <v>81.25</v>
      </c>
      <c r="F6" s="243" t="s">
        <v>210</v>
      </c>
      <c r="G6" s="71" t="s">
        <v>86</v>
      </c>
      <c r="H6" s="188" t="s">
        <v>1</v>
      </c>
      <c r="I6" s="192" t="s">
        <v>9</v>
      </c>
      <c r="J6" s="192" t="s">
        <v>10</v>
      </c>
      <c r="K6" s="192" t="s">
        <v>5</v>
      </c>
      <c r="L6" s="192" t="s">
        <v>8</v>
      </c>
      <c r="M6" s="148"/>
      <c r="N6" s="238" t="s">
        <v>4</v>
      </c>
      <c r="O6" s="238" t="s">
        <v>181</v>
      </c>
      <c r="P6" s="192" t="s">
        <v>2</v>
      </c>
      <c r="Q6" s="192" t="s">
        <v>13</v>
      </c>
      <c r="R6" s="192" t="s">
        <v>12</v>
      </c>
      <c r="S6" s="192" t="s">
        <v>11</v>
      </c>
      <c r="T6" s="148"/>
      <c r="U6" s="192" t="s">
        <v>186</v>
      </c>
      <c r="V6" s="192"/>
      <c r="W6" s="192" t="s">
        <v>7</v>
      </c>
      <c r="X6" s="148"/>
      <c r="Y6" s="148"/>
      <c r="Z6" s="148"/>
      <c r="AA6" s="148"/>
      <c r="AB6" s="148"/>
      <c r="AC6" s="148"/>
      <c r="AD6" s="148"/>
      <c r="AE6" s="148"/>
    </row>
    <row r="7" spans="1:31" ht="38.1" customHeight="1">
      <c r="A7" s="71" t="s">
        <v>87</v>
      </c>
      <c r="B7" s="337" t="s">
        <v>157</v>
      </c>
      <c r="C7" s="337"/>
      <c r="D7" s="225">
        <v>11</v>
      </c>
      <c r="E7" s="226">
        <f t="shared" si="0"/>
        <v>68.75</v>
      </c>
      <c r="F7" s="243" t="s">
        <v>249</v>
      </c>
      <c r="G7" s="71" t="s">
        <v>87</v>
      </c>
      <c r="H7" s="188" t="s">
        <v>1</v>
      </c>
      <c r="I7" s="192" t="s">
        <v>9</v>
      </c>
      <c r="J7" s="192" t="s">
        <v>10</v>
      </c>
      <c r="K7" s="192" t="s">
        <v>5</v>
      </c>
      <c r="L7" s="192" t="s">
        <v>8</v>
      </c>
      <c r="M7" s="148"/>
      <c r="N7" s="238" t="s">
        <v>4</v>
      </c>
      <c r="O7" s="238" t="s">
        <v>181</v>
      </c>
      <c r="P7" s="192" t="s">
        <v>2</v>
      </c>
      <c r="Q7" s="192" t="s">
        <v>13</v>
      </c>
      <c r="R7" s="192" t="s">
        <v>12</v>
      </c>
      <c r="S7" s="148"/>
      <c r="T7" s="148"/>
      <c r="U7" s="192" t="s">
        <v>186</v>
      </c>
      <c r="V7" s="192"/>
      <c r="W7" s="148"/>
      <c r="X7" s="148"/>
      <c r="Y7" s="148"/>
      <c r="Z7" s="148"/>
      <c r="AA7" s="148"/>
      <c r="AB7" s="148"/>
      <c r="AC7" s="148"/>
      <c r="AD7" s="148"/>
      <c r="AE7" s="148"/>
    </row>
    <row r="8" spans="1:31" ht="38.1" customHeight="1">
      <c r="A8" s="71" t="s">
        <v>88</v>
      </c>
      <c r="B8" s="337" t="s">
        <v>98</v>
      </c>
      <c r="C8" s="337"/>
      <c r="D8" s="225">
        <v>15</v>
      </c>
      <c r="E8" s="226">
        <f t="shared" si="0"/>
        <v>93.75</v>
      </c>
      <c r="F8" s="223" t="s">
        <v>211</v>
      </c>
      <c r="G8" s="71" t="s">
        <v>88</v>
      </c>
      <c r="H8" s="188" t="s">
        <v>1</v>
      </c>
      <c r="I8" s="192" t="s">
        <v>9</v>
      </c>
      <c r="J8" s="192" t="s">
        <v>10</v>
      </c>
      <c r="K8" s="192" t="s">
        <v>5</v>
      </c>
      <c r="L8" s="192" t="s">
        <v>8</v>
      </c>
      <c r="M8" s="192" t="s">
        <v>3</v>
      </c>
      <c r="N8" s="238" t="s">
        <v>4</v>
      </c>
      <c r="O8" s="238" t="s">
        <v>181</v>
      </c>
      <c r="P8" s="192" t="s">
        <v>2</v>
      </c>
      <c r="Q8" s="192" t="s">
        <v>13</v>
      </c>
      <c r="R8" s="192" t="s">
        <v>12</v>
      </c>
      <c r="S8" s="192" t="s">
        <v>11</v>
      </c>
      <c r="T8" s="192" t="s">
        <v>6</v>
      </c>
      <c r="U8" s="192" t="s">
        <v>186</v>
      </c>
      <c r="V8" s="192" t="s">
        <v>185</v>
      </c>
      <c r="W8" s="148"/>
      <c r="X8" s="148"/>
      <c r="Y8" s="148"/>
      <c r="Z8" s="148"/>
      <c r="AA8" s="148"/>
      <c r="AB8" s="148"/>
      <c r="AC8" s="148"/>
      <c r="AD8" s="148"/>
      <c r="AE8" s="148"/>
    </row>
    <row r="9" spans="1:31" ht="38.1" customHeight="1">
      <c r="A9" s="71" t="s">
        <v>89</v>
      </c>
      <c r="B9" s="337" t="s">
        <v>99</v>
      </c>
      <c r="C9" s="337"/>
      <c r="D9" s="225">
        <v>15</v>
      </c>
      <c r="E9" s="226">
        <f t="shared" si="0"/>
        <v>93.75</v>
      </c>
      <c r="F9" s="223" t="s">
        <v>83</v>
      </c>
      <c r="G9" s="71" t="s">
        <v>89</v>
      </c>
      <c r="H9" s="188" t="s">
        <v>1</v>
      </c>
      <c r="I9" s="192" t="s">
        <v>9</v>
      </c>
      <c r="J9" s="192" t="s">
        <v>10</v>
      </c>
      <c r="K9" s="192" t="s">
        <v>5</v>
      </c>
      <c r="L9" s="192" t="s">
        <v>8</v>
      </c>
      <c r="M9" s="192" t="s">
        <v>3</v>
      </c>
      <c r="N9" s="238" t="s">
        <v>4</v>
      </c>
      <c r="O9" s="238" t="s">
        <v>181</v>
      </c>
      <c r="P9" s="192" t="s">
        <v>2</v>
      </c>
      <c r="Q9" s="192" t="s">
        <v>13</v>
      </c>
      <c r="R9" s="192" t="s">
        <v>12</v>
      </c>
      <c r="S9" s="192" t="s">
        <v>11</v>
      </c>
      <c r="T9" s="192" t="s">
        <v>6</v>
      </c>
      <c r="U9" s="192" t="s">
        <v>186</v>
      </c>
      <c r="V9" s="192"/>
      <c r="W9" s="192" t="s">
        <v>7</v>
      </c>
      <c r="X9" s="148"/>
      <c r="Y9" s="148"/>
      <c r="Z9" s="148"/>
      <c r="AA9" s="148"/>
      <c r="AB9" s="148"/>
      <c r="AC9" s="148"/>
      <c r="AD9" s="148"/>
      <c r="AE9" s="148"/>
    </row>
    <row r="10" spans="1:31" ht="38.1" customHeight="1">
      <c r="A10" s="71" t="s">
        <v>90</v>
      </c>
      <c r="B10" s="337" t="s">
        <v>100</v>
      </c>
      <c r="C10" s="337"/>
      <c r="D10" s="225">
        <v>16</v>
      </c>
      <c r="E10" s="226">
        <f t="shared" si="0"/>
        <v>100</v>
      </c>
      <c r="F10" s="223" t="s">
        <v>212</v>
      </c>
      <c r="G10" s="71" t="s">
        <v>90</v>
      </c>
      <c r="H10" s="188" t="s">
        <v>1</v>
      </c>
      <c r="I10" s="192" t="s">
        <v>9</v>
      </c>
      <c r="J10" s="192" t="s">
        <v>10</v>
      </c>
      <c r="K10" s="192" t="s">
        <v>5</v>
      </c>
      <c r="L10" s="192" t="s">
        <v>8</v>
      </c>
      <c r="M10" s="192" t="s">
        <v>3</v>
      </c>
      <c r="N10" s="238" t="s">
        <v>4</v>
      </c>
      <c r="O10" s="238" t="s">
        <v>181</v>
      </c>
      <c r="P10" s="192" t="s">
        <v>2</v>
      </c>
      <c r="Q10" s="192" t="s">
        <v>13</v>
      </c>
      <c r="R10" s="192" t="s">
        <v>12</v>
      </c>
      <c r="S10" s="192" t="s">
        <v>11</v>
      </c>
      <c r="T10" s="192" t="s">
        <v>6</v>
      </c>
      <c r="U10" s="192" t="s">
        <v>186</v>
      </c>
      <c r="V10" s="192" t="s">
        <v>185</v>
      </c>
      <c r="W10" s="192" t="s">
        <v>7</v>
      </c>
      <c r="X10" s="148"/>
      <c r="Y10" s="148"/>
      <c r="Z10" s="148"/>
      <c r="AA10" s="148"/>
      <c r="AB10" s="148"/>
      <c r="AC10" s="148"/>
      <c r="AD10" s="148"/>
      <c r="AE10" s="148"/>
    </row>
    <row r="11" spans="1:31" ht="38.1" customHeight="1">
      <c r="A11" s="71" t="s">
        <v>91</v>
      </c>
      <c r="B11" s="337" t="s">
        <v>101</v>
      </c>
      <c r="C11" s="337"/>
      <c r="D11" s="225">
        <v>14</v>
      </c>
      <c r="E11" s="226">
        <f t="shared" si="0"/>
        <v>87.5</v>
      </c>
      <c r="F11" s="223" t="s">
        <v>213</v>
      </c>
      <c r="G11" s="71" t="s">
        <v>91</v>
      </c>
      <c r="H11" s="188" t="s">
        <v>1</v>
      </c>
      <c r="I11" s="192" t="s">
        <v>9</v>
      </c>
      <c r="J11" s="192" t="s">
        <v>10</v>
      </c>
      <c r="K11" s="192" t="s">
        <v>5</v>
      </c>
      <c r="L11" s="192" t="s">
        <v>8</v>
      </c>
      <c r="M11" s="192" t="s">
        <v>3</v>
      </c>
      <c r="N11" s="152"/>
      <c r="O11" s="238" t="s">
        <v>181</v>
      </c>
      <c r="P11" s="192" t="s">
        <v>2</v>
      </c>
      <c r="Q11" s="192" t="s">
        <v>13</v>
      </c>
      <c r="R11" s="192" t="s">
        <v>12</v>
      </c>
      <c r="S11" s="192" t="s">
        <v>11</v>
      </c>
      <c r="T11" s="192" t="s">
        <v>6</v>
      </c>
      <c r="U11" s="192" t="s">
        <v>186</v>
      </c>
      <c r="V11" s="192"/>
      <c r="W11" s="192" t="s">
        <v>7</v>
      </c>
      <c r="X11" s="148"/>
      <c r="Y11" s="148"/>
      <c r="Z11" s="148"/>
      <c r="AA11" s="148"/>
      <c r="AB11" s="148"/>
      <c r="AC11" s="148"/>
      <c r="AD11" s="148"/>
      <c r="AE11" s="148"/>
    </row>
    <row r="12" spans="1:31" ht="38.1" customHeight="1">
      <c r="A12" s="71" t="s">
        <v>92</v>
      </c>
      <c r="B12" s="337" t="s">
        <v>102</v>
      </c>
      <c r="C12" s="337"/>
      <c r="D12" s="225">
        <v>16</v>
      </c>
      <c r="E12" s="226">
        <f t="shared" si="0"/>
        <v>100</v>
      </c>
      <c r="F12" s="223" t="s">
        <v>82</v>
      </c>
      <c r="G12" s="71" t="s">
        <v>92</v>
      </c>
      <c r="H12" s="188" t="s">
        <v>1</v>
      </c>
      <c r="I12" s="192" t="s">
        <v>9</v>
      </c>
      <c r="J12" s="192" t="s">
        <v>10</v>
      </c>
      <c r="K12" s="192" t="s">
        <v>5</v>
      </c>
      <c r="L12" s="192" t="s">
        <v>8</v>
      </c>
      <c r="M12" s="192" t="s">
        <v>3</v>
      </c>
      <c r="N12" s="238" t="s">
        <v>4</v>
      </c>
      <c r="O12" s="238" t="s">
        <v>181</v>
      </c>
      <c r="P12" s="192" t="s">
        <v>2</v>
      </c>
      <c r="Q12" s="192" t="s">
        <v>13</v>
      </c>
      <c r="R12" s="192" t="s">
        <v>12</v>
      </c>
      <c r="S12" s="192" t="s">
        <v>11</v>
      </c>
      <c r="T12" s="192" t="s">
        <v>6</v>
      </c>
      <c r="U12" s="192" t="s">
        <v>186</v>
      </c>
      <c r="V12" s="192" t="s">
        <v>185</v>
      </c>
      <c r="W12" s="192" t="s">
        <v>7</v>
      </c>
      <c r="X12" s="148"/>
      <c r="Y12" s="148"/>
      <c r="Z12" s="148"/>
      <c r="AA12" s="148"/>
      <c r="AB12" s="148"/>
      <c r="AC12" s="148"/>
      <c r="AD12" s="148"/>
      <c r="AE12" s="148"/>
    </row>
    <row r="13" spans="1:31" ht="38.1" customHeight="1">
      <c r="A13" s="71" t="s">
        <v>93</v>
      </c>
      <c r="B13" s="343" t="s">
        <v>103</v>
      </c>
      <c r="C13" s="343"/>
      <c r="D13" s="225">
        <v>16</v>
      </c>
      <c r="E13" s="226">
        <f t="shared" si="0"/>
        <v>100</v>
      </c>
      <c r="F13" s="223" t="s">
        <v>82</v>
      </c>
      <c r="G13" s="71" t="s">
        <v>93</v>
      </c>
      <c r="H13" s="188" t="s">
        <v>1</v>
      </c>
      <c r="I13" s="192" t="s">
        <v>9</v>
      </c>
      <c r="J13" s="192" t="s">
        <v>10</v>
      </c>
      <c r="K13" s="192" t="s">
        <v>5</v>
      </c>
      <c r="L13" s="192" t="s">
        <v>8</v>
      </c>
      <c r="M13" s="192" t="s">
        <v>3</v>
      </c>
      <c r="N13" s="238" t="s">
        <v>4</v>
      </c>
      <c r="O13" s="238" t="s">
        <v>181</v>
      </c>
      <c r="P13" s="192" t="s">
        <v>2</v>
      </c>
      <c r="Q13" s="192" t="s">
        <v>13</v>
      </c>
      <c r="R13" s="192" t="s">
        <v>12</v>
      </c>
      <c r="S13" s="192" t="s">
        <v>11</v>
      </c>
      <c r="T13" s="192" t="s">
        <v>6</v>
      </c>
      <c r="U13" s="192" t="s">
        <v>186</v>
      </c>
      <c r="V13" s="192" t="s">
        <v>185</v>
      </c>
      <c r="W13" s="192" t="s">
        <v>7</v>
      </c>
      <c r="X13" s="148"/>
      <c r="Y13" s="148"/>
      <c r="Z13" s="148"/>
      <c r="AA13" s="148"/>
      <c r="AB13" s="148"/>
      <c r="AC13" s="148"/>
      <c r="AD13" s="148"/>
      <c r="AE13" s="148"/>
    </row>
    <row r="14" spans="1:31" ht="38.1" customHeight="1">
      <c r="A14" s="71" t="s">
        <v>94</v>
      </c>
      <c r="B14" s="337" t="s">
        <v>104</v>
      </c>
      <c r="C14" s="337"/>
      <c r="D14" s="225">
        <v>14</v>
      </c>
      <c r="E14" s="226">
        <f t="shared" si="0"/>
        <v>87.5</v>
      </c>
      <c r="F14" s="243" t="s">
        <v>214</v>
      </c>
      <c r="G14" s="71" t="s">
        <v>94</v>
      </c>
      <c r="H14" s="188" t="s">
        <v>1</v>
      </c>
      <c r="I14" s="192" t="s">
        <v>9</v>
      </c>
      <c r="J14" s="192" t="s">
        <v>10</v>
      </c>
      <c r="K14" s="192" t="s">
        <v>5</v>
      </c>
      <c r="L14" s="192" t="s">
        <v>8</v>
      </c>
      <c r="M14" s="192" t="s">
        <v>3</v>
      </c>
      <c r="N14" s="238" t="s">
        <v>4</v>
      </c>
      <c r="O14" s="238" t="s">
        <v>181</v>
      </c>
      <c r="P14" s="192" t="s">
        <v>2</v>
      </c>
      <c r="Q14" s="192" t="s">
        <v>13</v>
      </c>
      <c r="R14" s="192" t="s">
        <v>12</v>
      </c>
      <c r="S14" s="192" t="s">
        <v>11</v>
      </c>
      <c r="T14" s="148"/>
      <c r="U14" s="192" t="s">
        <v>186</v>
      </c>
      <c r="V14" s="148"/>
      <c r="W14" s="192" t="s">
        <v>7</v>
      </c>
      <c r="X14" s="148"/>
      <c r="Y14" s="148"/>
      <c r="Z14" s="148"/>
      <c r="AA14" s="148"/>
      <c r="AB14" s="148"/>
      <c r="AC14" s="148"/>
      <c r="AD14" s="148"/>
      <c r="AE14" s="148"/>
    </row>
    <row r="15" spans="1:31" ht="38.1" customHeight="1" thickBot="1">
      <c r="A15" s="72" t="s">
        <v>108</v>
      </c>
      <c r="B15" s="344" t="s">
        <v>105</v>
      </c>
      <c r="C15" s="344"/>
      <c r="D15" s="229">
        <v>13</v>
      </c>
      <c r="E15" s="230">
        <f t="shared" si="0"/>
        <v>81.25</v>
      </c>
      <c r="F15" s="224" t="s">
        <v>215</v>
      </c>
      <c r="G15" s="72" t="s">
        <v>108</v>
      </c>
      <c r="H15" s="189" t="s">
        <v>1</v>
      </c>
      <c r="I15" s="192" t="s">
        <v>9</v>
      </c>
      <c r="J15" s="148"/>
      <c r="K15" s="192" t="s">
        <v>5</v>
      </c>
      <c r="L15" s="192" t="s">
        <v>8</v>
      </c>
      <c r="M15" s="192" t="s">
        <v>3</v>
      </c>
      <c r="N15" s="238" t="s">
        <v>4</v>
      </c>
      <c r="O15" s="238" t="s">
        <v>181</v>
      </c>
      <c r="P15" s="192" t="s">
        <v>2</v>
      </c>
      <c r="Q15" s="192" t="s">
        <v>13</v>
      </c>
      <c r="R15" s="192" t="s">
        <v>12</v>
      </c>
      <c r="S15" s="192" t="s">
        <v>11</v>
      </c>
      <c r="T15" s="148"/>
      <c r="U15" s="192" t="s">
        <v>186</v>
      </c>
      <c r="V15" s="148"/>
      <c r="W15" s="192" t="s">
        <v>7</v>
      </c>
      <c r="X15" s="148"/>
      <c r="Y15" s="148"/>
      <c r="Z15" s="148"/>
      <c r="AA15" s="148"/>
      <c r="AB15" s="148"/>
      <c r="AC15" s="148"/>
      <c r="AD15" s="148"/>
      <c r="AE15" s="148"/>
    </row>
    <row r="16" spans="1:31" ht="24" customHeight="1" thickTop="1">
      <c r="A16" s="345" t="s">
        <v>231</v>
      </c>
      <c r="B16" s="345"/>
      <c r="C16" s="345"/>
      <c r="D16" s="345"/>
      <c r="E16" s="146"/>
      <c r="F16" s="177" t="s">
        <v>193</v>
      </c>
      <c r="G16" s="146"/>
      <c r="H16" s="146"/>
      <c r="I16" s="147"/>
      <c r="K16" s="149"/>
      <c r="L16" s="149"/>
      <c r="M16" s="149"/>
      <c r="N16" s="149"/>
      <c r="O16" s="149"/>
      <c r="P16" s="149"/>
      <c r="Q16" s="149"/>
      <c r="R16" s="149"/>
      <c r="S16" s="149"/>
      <c r="T16" s="149"/>
      <c r="U16" s="149"/>
      <c r="V16" s="149"/>
      <c r="W16" s="149"/>
      <c r="X16" s="149"/>
      <c r="Y16" s="149"/>
      <c r="Z16" s="149"/>
      <c r="AA16" s="149"/>
      <c r="AB16" s="149"/>
      <c r="AC16" s="149"/>
      <c r="AD16" s="149"/>
      <c r="AE16" s="149"/>
    </row>
    <row r="17" spans="1:31" ht="18.75" customHeight="1">
      <c r="A17" s="300" t="s">
        <v>81</v>
      </c>
      <c r="B17" s="300"/>
      <c r="C17" s="300"/>
      <c r="D17" s="300"/>
      <c r="E17" s="300"/>
      <c r="F17" s="300"/>
      <c r="G17" s="300"/>
      <c r="H17" s="300"/>
      <c r="I17" s="49"/>
      <c r="J17" s="151"/>
      <c r="K17" s="151"/>
      <c r="L17" s="151"/>
      <c r="M17" s="151"/>
      <c r="N17" s="151"/>
      <c r="O17" s="151"/>
      <c r="P17" s="151"/>
      <c r="Q17" s="151"/>
      <c r="R17" s="151"/>
      <c r="S17" s="151"/>
      <c r="T17" s="151"/>
      <c r="U17" s="151"/>
      <c r="V17" s="151"/>
      <c r="W17" s="151"/>
      <c r="X17" s="151"/>
      <c r="Y17" s="151"/>
      <c r="Z17" s="151"/>
      <c r="AA17" s="151"/>
      <c r="AB17" s="151"/>
      <c r="AC17" s="151"/>
      <c r="AD17" s="151"/>
      <c r="AE17" s="151"/>
    </row>
    <row r="18" spans="1:31" ht="21.75" customHeight="1">
      <c r="A18" s="294" t="s">
        <v>28</v>
      </c>
      <c r="B18" s="294"/>
      <c r="C18" s="294"/>
      <c r="D18" s="295">
        <v>22</v>
      </c>
      <c r="E18" s="295"/>
      <c r="F18" s="295"/>
      <c r="J18" s="151"/>
      <c r="K18" s="151"/>
      <c r="L18" s="151"/>
      <c r="M18" s="151"/>
      <c r="N18" s="151"/>
      <c r="O18" s="151"/>
      <c r="P18" s="151"/>
      <c r="Q18" s="151"/>
      <c r="R18" s="151"/>
      <c r="S18" s="151"/>
      <c r="T18" s="151"/>
      <c r="U18" s="151"/>
      <c r="V18" s="151"/>
      <c r="W18" s="151"/>
      <c r="X18" s="151"/>
      <c r="Y18" s="151"/>
      <c r="Z18" s="151"/>
      <c r="AA18" s="151"/>
      <c r="AB18" s="151"/>
      <c r="AC18" s="151"/>
      <c r="AD18" s="151"/>
      <c r="AE18" s="151"/>
    </row>
    <row r="19" spans="1:31" ht="28.5" customHeight="1">
      <c r="A19" s="332" t="s">
        <v>200</v>
      </c>
      <c r="B19" s="333"/>
      <c r="C19" s="333"/>
      <c r="D19" s="333"/>
      <c r="E19" s="333"/>
      <c r="F19" s="333"/>
      <c r="G19" s="144"/>
      <c r="H19" s="244">
        <v>1</v>
      </c>
      <c r="I19" s="245">
        <v>2</v>
      </c>
      <c r="J19" s="244">
        <v>3</v>
      </c>
      <c r="K19" s="245">
        <v>4</v>
      </c>
      <c r="L19" s="244">
        <v>5</v>
      </c>
      <c r="M19" s="245">
        <v>6</v>
      </c>
      <c r="N19" s="244">
        <v>7</v>
      </c>
      <c r="O19" s="245">
        <v>8</v>
      </c>
      <c r="P19" s="244">
        <v>9</v>
      </c>
      <c r="Q19" s="245">
        <v>10</v>
      </c>
      <c r="R19" s="244">
        <v>11</v>
      </c>
      <c r="S19" s="245">
        <v>12</v>
      </c>
      <c r="T19" s="244">
        <v>13</v>
      </c>
      <c r="U19" s="245">
        <v>14</v>
      </c>
      <c r="V19" s="244">
        <v>15</v>
      </c>
      <c r="W19" s="245">
        <v>16</v>
      </c>
      <c r="X19" s="151"/>
      <c r="Y19" s="151"/>
      <c r="Z19" s="151"/>
      <c r="AA19" s="151"/>
      <c r="AB19" s="151"/>
      <c r="AC19" s="151"/>
      <c r="AD19" s="151"/>
      <c r="AE19" s="151"/>
    </row>
    <row r="20" spans="1:31" ht="21" customHeight="1" thickBot="1">
      <c r="A20" s="341" t="s">
        <v>190</v>
      </c>
      <c r="B20" s="342"/>
      <c r="G20" s="144"/>
      <c r="H20" s="246" t="s">
        <v>1</v>
      </c>
      <c r="I20" s="246" t="s">
        <v>9</v>
      </c>
      <c r="J20" s="246" t="s">
        <v>10</v>
      </c>
      <c r="K20" s="246" t="s">
        <v>5</v>
      </c>
      <c r="L20" s="246" t="s">
        <v>8</v>
      </c>
      <c r="M20" s="246" t="s">
        <v>3</v>
      </c>
      <c r="N20" s="246" t="s">
        <v>4</v>
      </c>
      <c r="O20" s="246" t="s">
        <v>181</v>
      </c>
      <c r="P20" s="246" t="s">
        <v>2</v>
      </c>
      <c r="Q20" s="246" t="s">
        <v>13</v>
      </c>
      <c r="R20" s="246" t="s">
        <v>12</v>
      </c>
      <c r="S20" s="246" t="s">
        <v>11</v>
      </c>
      <c r="T20" s="246" t="s">
        <v>6</v>
      </c>
      <c r="U20" s="246" t="s">
        <v>186</v>
      </c>
      <c r="V20" s="246" t="s">
        <v>185</v>
      </c>
      <c r="W20" s="246" t="s">
        <v>7</v>
      </c>
      <c r="X20" s="159"/>
      <c r="Y20" s="159"/>
    </row>
    <row r="21" spans="1:31" ht="44.25" customHeight="1" thickTop="1">
      <c r="A21" s="130" t="s">
        <v>51</v>
      </c>
      <c r="B21" s="350" t="s">
        <v>71</v>
      </c>
      <c r="C21" s="350"/>
      <c r="D21" s="130" t="s">
        <v>21</v>
      </c>
      <c r="E21" s="130" t="s">
        <v>30</v>
      </c>
      <c r="F21" s="130" t="s">
        <v>143</v>
      </c>
      <c r="G21" s="144"/>
      <c r="H21" s="144"/>
      <c r="I21" s="144"/>
      <c r="J21" s="144"/>
      <c r="K21" s="144"/>
      <c r="L21" s="144"/>
      <c r="M21" s="144"/>
      <c r="N21" s="144"/>
      <c r="O21" s="144"/>
      <c r="P21" s="144"/>
      <c r="Q21" s="144"/>
      <c r="R21" s="144"/>
      <c r="S21" s="144"/>
      <c r="T21" s="144"/>
      <c r="U21" s="144"/>
      <c r="V21" s="144"/>
      <c r="W21" s="144"/>
      <c r="X21" s="159"/>
      <c r="Y21" s="159"/>
    </row>
    <row r="22" spans="1:31" ht="45.75" customHeight="1">
      <c r="A22" s="71" t="s">
        <v>109</v>
      </c>
      <c r="B22" s="343" t="s">
        <v>158</v>
      </c>
      <c r="C22" s="343"/>
      <c r="D22" s="225">
        <v>13</v>
      </c>
      <c r="E22" s="226">
        <f>D22/16*100</f>
        <v>81.25</v>
      </c>
      <c r="F22" s="198" t="s">
        <v>216</v>
      </c>
      <c r="G22" s="71" t="s">
        <v>109</v>
      </c>
      <c r="H22" s="188" t="s">
        <v>1</v>
      </c>
      <c r="I22" s="192" t="s">
        <v>9</v>
      </c>
      <c r="J22" s="148"/>
      <c r="K22" s="192" t="s">
        <v>5</v>
      </c>
      <c r="L22" s="192" t="s">
        <v>8</v>
      </c>
      <c r="M22" s="192" t="s">
        <v>3</v>
      </c>
      <c r="N22" s="238" t="s">
        <v>4</v>
      </c>
      <c r="O22" s="238" t="s">
        <v>181</v>
      </c>
      <c r="P22" s="192" t="s">
        <v>2</v>
      </c>
      <c r="Q22" s="192" t="s">
        <v>13</v>
      </c>
      <c r="R22" s="192" t="s">
        <v>12</v>
      </c>
      <c r="S22" s="148"/>
      <c r="T22" s="192" t="s">
        <v>6</v>
      </c>
      <c r="U22" s="192" t="s">
        <v>186</v>
      </c>
      <c r="V22" s="148"/>
      <c r="W22" s="192" t="s">
        <v>7</v>
      </c>
      <c r="X22" s="148"/>
      <c r="Y22" s="148"/>
      <c r="Z22" s="148"/>
      <c r="AA22" s="148"/>
      <c r="AB22" s="148"/>
      <c r="AC22" s="148"/>
      <c r="AD22" s="148"/>
      <c r="AE22" s="148"/>
    </row>
    <row r="23" spans="1:31" ht="39" customHeight="1">
      <c r="A23" s="71" t="s">
        <v>110</v>
      </c>
      <c r="B23" s="338" t="s">
        <v>106</v>
      </c>
      <c r="C23" s="338"/>
      <c r="D23" s="247">
        <v>12</v>
      </c>
      <c r="E23" s="226">
        <f t="shared" ref="E23:E30" si="1">D23/16*100</f>
        <v>75</v>
      </c>
      <c r="F23" s="223" t="s">
        <v>217</v>
      </c>
      <c r="G23" s="71" t="s">
        <v>110</v>
      </c>
      <c r="H23" s="188" t="s">
        <v>1</v>
      </c>
      <c r="I23" s="192" t="s">
        <v>9</v>
      </c>
      <c r="J23" s="148"/>
      <c r="K23" s="192" t="s">
        <v>5</v>
      </c>
      <c r="L23" s="192" t="s">
        <v>8</v>
      </c>
      <c r="M23" s="192" t="s">
        <v>3</v>
      </c>
      <c r="N23" s="238" t="s">
        <v>4</v>
      </c>
      <c r="O23" s="238" t="s">
        <v>181</v>
      </c>
      <c r="P23" s="192" t="s">
        <v>2</v>
      </c>
      <c r="Q23" s="192" t="s">
        <v>13</v>
      </c>
      <c r="R23" s="192" t="s">
        <v>12</v>
      </c>
      <c r="S23" s="148"/>
      <c r="T23" s="192" t="s">
        <v>6</v>
      </c>
      <c r="U23" s="192" t="s">
        <v>186</v>
      </c>
      <c r="V23" s="148"/>
      <c r="W23" s="148"/>
      <c r="X23" s="148"/>
      <c r="Y23" s="148"/>
      <c r="Z23" s="148"/>
      <c r="AA23" s="148"/>
      <c r="AB23" s="148"/>
      <c r="AC23" s="148"/>
      <c r="AD23" s="148"/>
      <c r="AE23" s="148"/>
    </row>
    <row r="24" spans="1:31" ht="51.75" customHeight="1">
      <c r="A24" s="71" t="s">
        <v>111</v>
      </c>
      <c r="B24" s="337" t="s">
        <v>159</v>
      </c>
      <c r="C24" s="337"/>
      <c r="D24" s="225">
        <v>12</v>
      </c>
      <c r="E24" s="226">
        <f t="shared" si="1"/>
        <v>75</v>
      </c>
      <c r="F24" s="223" t="s">
        <v>218</v>
      </c>
      <c r="G24" s="71" t="s">
        <v>111</v>
      </c>
      <c r="H24" s="188" t="s">
        <v>1</v>
      </c>
      <c r="I24" s="192" t="s">
        <v>9</v>
      </c>
      <c r="J24" s="192" t="s">
        <v>10</v>
      </c>
      <c r="K24" s="192" t="s">
        <v>5</v>
      </c>
      <c r="L24" s="192" t="s">
        <v>8</v>
      </c>
      <c r="M24" s="192" t="s">
        <v>3</v>
      </c>
      <c r="N24" s="152"/>
      <c r="O24" s="238" t="s">
        <v>181</v>
      </c>
      <c r="P24" s="192" t="s">
        <v>2</v>
      </c>
      <c r="Q24" s="148"/>
      <c r="R24" s="192" t="s">
        <v>12</v>
      </c>
      <c r="S24" s="192" t="s">
        <v>11</v>
      </c>
      <c r="T24" s="148"/>
      <c r="U24" s="192" t="s">
        <v>186</v>
      </c>
      <c r="V24" s="148"/>
      <c r="W24" s="192" t="s">
        <v>7</v>
      </c>
      <c r="X24" s="192"/>
      <c r="Y24" s="148"/>
      <c r="Z24" s="148"/>
      <c r="AA24" s="148"/>
      <c r="AB24" s="148"/>
      <c r="AC24" s="148"/>
      <c r="AD24" s="148"/>
      <c r="AE24" s="148"/>
    </row>
    <row r="25" spans="1:31" ht="45.75" customHeight="1">
      <c r="A25" s="71" t="s">
        <v>112</v>
      </c>
      <c r="B25" s="337" t="s">
        <v>160</v>
      </c>
      <c r="C25" s="337"/>
      <c r="D25" s="225">
        <v>15</v>
      </c>
      <c r="E25" s="226">
        <f t="shared" si="1"/>
        <v>93.75</v>
      </c>
      <c r="F25" s="223" t="s">
        <v>219</v>
      </c>
      <c r="G25" s="71" t="s">
        <v>112</v>
      </c>
      <c r="H25" s="188" t="s">
        <v>1</v>
      </c>
      <c r="I25" s="192" t="s">
        <v>9</v>
      </c>
      <c r="J25" s="192" t="s">
        <v>10</v>
      </c>
      <c r="K25" s="192" t="s">
        <v>5</v>
      </c>
      <c r="L25" s="192" t="s">
        <v>8</v>
      </c>
      <c r="M25" s="192" t="s">
        <v>3</v>
      </c>
      <c r="N25" s="238" t="s">
        <v>4</v>
      </c>
      <c r="O25" s="238" t="s">
        <v>181</v>
      </c>
      <c r="P25" s="192" t="s">
        <v>2</v>
      </c>
      <c r="Q25" s="192" t="s">
        <v>13</v>
      </c>
      <c r="R25" s="192" t="s">
        <v>12</v>
      </c>
      <c r="S25" s="192" t="s">
        <v>11</v>
      </c>
      <c r="T25" s="192" t="s">
        <v>6</v>
      </c>
      <c r="U25" s="192" t="s">
        <v>186</v>
      </c>
      <c r="V25" s="148"/>
      <c r="W25" s="192" t="s">
        <v>7</v>
      </c>
      <c r="X25" s="192"/>
      <c r="Y25" s="148"/>
      <c r="Z25" s="148"/>
      <c r="AA25" s="148"/>
      <c r="AB25" s="148"/>
      <c r="AC25" s="148"/>
      <c r="AD25" s="148"/>
      <c r="AE25" s="148"/>
    </row>
    <row r="26" spans="1:31" ht="46.5" customHeight="1">
      <c r="A26" s="71" t="s">
        <v>113</v>
      </c>
      <c r="B26" s="337" t="s">
        <v>251</v>
      </c>
      <c r="C26" s="337"/>
      <c r="D26" s="225">
        <v>12</v>
      </c>
      <c r="E26" s="226">
        <f t="shared" si="1"/>
        <v>75</v>
      </c>
      <c r="F26" s="223" t="s">
        <v>220</v>
      </c>
      <c r="G26" s="71" t="s">
        <v>113</v>
      </c>
      <c r="H26" s="188" t="s">
        <v>1</v>
      </c>
      <c r="I26" s="148"/>
      <c r="J26" s="192" t="s">
        <v>10</v>
      </c>
      <c r="K26" s="192" t="s">
        <v>5</v>
      </c>
      <c r="L26" s="192" t="s">
        <v>8</v>
      </c>
      <c r="M26" s="192" t="s">
        <v>3</v>
      </c>
      <c r="N26" s="238" t="s">
        <v>4</v>
      </c>
      <c r="O26" s="238" t="s">
        <v>181</v>
      </c>
      <c r="P26" s="148"/>
      <c r="Q26" s="192" t="s">
        <v>13</v>
      </c>
      <c r="R26" s="192" t="s">
        <v>12</v>
      </c>
      <c r="S26" s="192" t="s">
        <v>11</v>
      </c>
      <c r="T26" s="148"/>
      <c r="U26" s="192" t="s">
        <v>186</v>
      </c>
      <c r="V26" s="148"/>
      <c r="W26" s="192" t="s">
        <v>7</v>
      </c>
      <c r="X26" s="192"/>
      <c r="Y26" s="148"/>
      <c r="Z26" s="148"/>
      <c r="AA26" s="148"/>
      <c r="AB26" s="148"/>
      <c r="AC26" s="148"/>
      <c r="AD26" s="148"/>
      <c r="AE26" s="148"/>
    </row>
    <row r="27" spans="1:31" ht="53.25" customHeight="1">
      <c r="A27" s="71" t="s">
        <v>114</v>
      </c>
      <c r="B27" s="338" t="s">
        <v>252</v>
      </c>
      <c r="C27" s="338"/>
      <c r="D27" s="225">
        <v>16</v>
      </c>
      <c r="E27" s="226">
        <f t="shared" si="1"/>
        <v>100</v>
      </c>
      <c r="F27" s="223" t="s">
        <v>212</v>
      </c>
      <c r="G27" s="71" t="s">
        <v>114</v>
      </c>
      <c r="H27" s="188" t="s">
        <v>1</v>
      </c>
      <c r="I27" s="192" t="s">
        <v>9</v>
      </c>
      <c r="J27" s="192" t="s">
        <v>10</v>
      </c>
      <c r="K27" s="192" t="s">
        <v>5</v>
      </c>
      <c r="L27" s="192" t="s">
        <v>8</v>
      </c>
      <c r="M27" s="192" t="s">
        <v>3</v>
      </c>
      <c r="N27" s="238" t="s">
        <v>4</v>
      </c>
      <c r="O27" s="238" t="s">
        <v>181</v>
      </c>
      <c r="P27" s="192" t="s">
        <v>2</v>
      </c>
      <c r="Q27" s="192" t="s">
        <v>13</v>
      </c>
      <c r="R27" s="192" t="s">
        <v>12</v>
      </c>
      <c r="S27" s="192" t="s">
        <v>11</v>
      </c>
      <c r="T27" s="192" t="s">
        <v>6</v>
      </c>
      <c r="U27" s="192" t="s">
        <v>186</v>
      </c>
      <c r="V27" s="192" t="s">
        <v>185</v>
      </c>
      <c r="W27" s="192" t="s">
        <v>7</v>
      </c>
      <c r="X27" s="192"/>
      <c r="Y27" s="148"/>
      <c r="Z27" s="148"/>
      <c r="AA27" s="148"/>
      <c r="AB27" s="148"/>
      <c r="AC27" s="148"/>
      <c r="AD27" s="148"/>
      <c r="AE27" s="148"/>
    </row>
    <row r="28" spans="1:31" ht="63" customHeight="1">
      <c r="A28" s="71" t="s">
        <v>115</v>
      </c>
      <c r="B28" s="337" t="s">
        <v>107</v>
      </c>
      <c r="C28" s="337"/>
      <c r="D28" s="225">
        <v>16</v>
      </c>
      <c r="E28" s="226">
        <f t="shared" si="1"/>
        <v>100</v>
      </c>
      <c r="F28" s="223" t="s">
        <v>212</v>
      </c>
      <c r="G28" s="71" t="s">
        <v>115</v>
      </c>
      <c r="H28" s="188" t="s">
        <v>1</v>
      </c>
      <c r="I28" s="192" t="s">
        <v>9</v>
      </c>
      <c r="J28" s="192" t="s">
        <v>10</v>
      </c>
      <c r="K28" s="192" t="s">
        <v>5</v>
      </c>
      <c r="L28" s="192" t="s">
        <v>8</v>
      </c>
      <c r="M28" s="192" t="s">
        <v>3</v>
      </c>
      <c r="N28" s="238" t="s">
        <v>4</v>
      </c>
      <c r="O28" s="238" t="s">
        <v>181</v>
      </c>
      <c r="P28" s="192" t="s">
        <v>2</v>
      </c>
      <c r="Q28" s="192" t="s">
        <v>13</v>
      </c>
      <c r="R28" s="192" t="s">
        <v>12</v>
      </c>
      <c r="S28" s="192" t="s">
        <v>11</v>
      </c>
      <c r="T28" s="192" t="s">
        <v>6</v>
      </c>
      <c r="U28" s="192" t="s">
        <v>186</v>
      </c>
      <c r="V28" s="192" t="s">
        <v>185</v>
      </c>
      <c r="W28" s="192" t="s">
        <v>7</v>
      </c>
      <c r="X28" s="192"/>
      <c r="Y28" s="148"/>
      <c r="Z28" s="148"/>
      <c r="AA28" s="148"/>
      <c r="AB28" s="148"/>
      <c r="AC28" s="148"/>
      <c r="AD28" s="148"/>
      <c r="AE28" s="148"/>
    </row>
    <row r="29" spans="1:31" ht="51" customHeight="1">
      <c r="A29" s="71" t="s">
        <v>116</v>
      </c>
      <c r="B29" s="338" t="s">
        <v>164</v>
      </c>
      <c r="C29" s="338"/>
      <c r="D29" s="247">
        <v>14</v>
      </c>
      <c r="E29" s="226">
        <f t="shared" si="1"/>
        <v>87.5</v>
      </c>
      <c r="F29" s="223" t="s">
        <v>214</v>
      </c>
      <c r="G29" s="71" t="s">
        <v>116</v>
      </c>
      <c r="H29" s="188" t="s">
        <v>1</v>
      </c>
      <c r="I29" s="192" t="s">
        <v>9</v>
      </c>
      <c r="J29" s="192" t="s">
        <v>10</v>
      </c>
      <c r="K29" s="192" t="s">
        <v>5</v>
      </c>
      <c r="L29" s="192" t="s">
        <v>8</v>
      </c>
      <c r="M29" s="192" t="s">
        <v>3</v>
      </c>
      <c r="N29" s="238" t="s">
        <v>4</v>
      </c>
      <c r="O29" s="238" t="s">
        <v>181</v>
      </c>
      <c r="P29" s="192" t="s">
        <v>2</v>
      </c>
      <c r="Q29" s="192" t="s">
        <v>13</v>
      </c>
      <c r="R29" s="192" t="s">
        <v>12</v>
      </c>
      <c r="S29" s="192" t="s">
        <v>11</v>
      </c>
      <c r="T29" s="148"/>
      <c r="U29" s="192" t="s">
        <v>186</v>
      </c>
      <c r="V29" s="148"/>
      <c r="W29" s="192" t="s">
        <v>7</v>
      </c>
      <c r="X29" s="192"/>
      <c r="Y29" s="148"/>
      <c r="Z29" s="148"/>
      <c r="AA29" s="148"/>
      <c r="AB29" s="148"/>
      <c r="AC29" s="148"/>
      <c r="AD29" s="148"/>
      <c r="AE29" s="148"/>
    </row>
    <row r="30" spans="1:31" ht="34.5" customHeight="1" thickBot="1">
      <c r="A30" s="72" t="s">
        <v>117</v>
      </c>
      <c r="B30" s="339" t="s">
        <v>43</v>
      </c>
      <c r="C30" s="339"/>
      <c r="D30" s="229">
        <v>3</v>
      </c>
      <c r="E30" s="230">
        <f t="shared" si="1"/>
        <v>18.75</v>
      </c>
      <c r="F30" s="248" t="s">
        <v>221</v>
      </c>
      <c r="G30" s="72" t="s">
        <v>117</v>
      </c>
      <c r="H30" s="150"/>
      <c r="I30" s="150"/>
      <c r="J30" s="148"/>
      <c r="K30" s="148"/>
      <c r="L30" s="192" t="s">
        <v>8</v>
      </c>
      <c r="M30" s="148"/>
      <c r="N30" s="148"/>
      <c r="O30" s="152"/>
      <c r="P30" s="192" t="s">
        <v>2</v>
      </c>
      <c r="Q30" s="148"/>
      <c r="R30" s="148"/>
      <c r="S30" s="192" t="s">
        <v>11</v>
      </c>
      <c r="T30" s="148"/>
      <c r="U30" s="148"/>
      <c r="V30" s="148"/>
      <c r="W30" s="148"/>
      <c r="X30" s="148"/>
      <c r="Y30" s="148"/>
      <c r="Z30" s="148"/>
      <c r="AA30" s="148"/>
      <c r="AB30" s="148"/>
      <c r="AC30" s="148"/>
      <c r="AD30" s="148"/>
      <c r="AE30" s="148"/>
    </row>
    <row r="31" spans="1:31" ht="29.25" customHeight="1" thickTop="1">
      <c r="A31" s="340" t="s">
        <v>227</v>
      </c>
      <c r="B31" s="340"/>
      <c r="C31" s="340"/>
      <c r="D31" s="340"/>
      <c r="E31" s="340"/>
      <c r="F31" s="340"/>
    </row>
    <row r="32" spans="1:31" ht="17.25" customHeight="1">
      <c r="A32" s="298" t="s">
        <v>231</v>
      </c>
      <c r="B32" s="298"/>
      <c r="C32" s="298"/>
      <c r="D32" s="298"/>
      <c r="E32" s="298"/>
      <c r="F32" s="298"/>
      <c r="G32" s="298"/>
      <c r="H32" s="298"/>
      <c r="I32" s="144"/>
    </row>
    <row r="33" spans="1:11" ht="17.25" customHeight="1">
      <c r="A33" s="300" t="s">
        <v>81</v>
      </c>
      <c r="B33" s="300"/>
      <c r="C33" s="300"/>
      <c r="D33" s="300"/>
      <c r="E33" s="300"/>
      <c r="F33" s="300"/>
      <c r="G33" s="300"/>
      <c r="H33" s="300"/>
      <c r="I33" s="48"/>
    </row>
    <row r="34" spans="1:11" ht="13.5" customHeight="1">
      <c r="B34" s="5"/>
      <c r="C34" s="5"/>
      <c r="D34" s="6"/>
      <c r="E34" s="6"/>
      <c r="F34" s="58"/>
    </row>
    <row r="35" spans="1:11" ht="22.5" customHeight="1" thickBot="1">
      <c r="A35" s="294" t="s">
        <v>28</v>
      </c>
      <c r="B35" s="294"/>
      <c r="C35" s="294"/>
      <c r="D35" s="295">
        <v>23</v>
      </c>
      <c r="E35" s="295"/>
      <c r="F35" s="295"/>
    </row>
    <row r="36" spans="1:11" ht="21" customHeight="1" thickTop="1">
      <c r="A36" s="336"/>
      <c r="B36" s="336"/>
      <c r="C36" s="336"/>
      <c r="D36" s="336"/>
      <c r="E36" s="336"/>
    </row>
    <row r="37" spans="1:11" ht="21" customHeight="1">
      <c r="D37" s="298"/>
      <c r="E37" s="298"/>
      <c r="F37" s="298"/>
      <c r="G37" s="298"/>
      <c r="H37" s="298"/>
      <c r="I37" s="298"/>
      <c r="J37" s="298"/>
      <c r="K37" s="298"/>
    </row>
  </sheetData>
  <mergeCells count="40">
    <mergeCell ref="H2:I2"/>
    <mergeCell ref="D37:K37"/>
    <mergeCell ref="A32:H32"/>
    <mergeCell ref="A1:F1"/>
    <mergeCell ref="A2:B2"/>
    <mergeCell ref="A18:C18"/>
    <mergeCell ref="B3:C3"/>
    <mergeCell ref="B4:C4"/>
    <mergeCell ref="B5:C5"/>
    <mergeCell ref="B6:C6"/>
    <mergeCell ref="D18:F18"/>
    <mergeCell ref="A17:H17"/>
    <mergeCell ref="B12:C12"/>
    <mergeCell ref="B13:C13"/>
    <mergeCell ref="B14:C14"/>
    <mergeCell ref="B21:C21"/>
    <mergeCell ref="B22:C22"/>
    <mergeCell ref="B15:C15"/>
    <mergeCell ref="B7:C7"/>
    <mergeCell ref="B8:C8"/>
    <mergeCell ref="B9:C9"/>
    <mergeCell ref="B10:C10"/>
    <mergeCell ref="B11:C11"/>
    <mergeCell ref="A16:D16"/>
    <mergeCell ref="J2:K2"/>
    <mergeCell ref="A36:E36"/>
    <mergeCell ref="B24:C24"/>
    <mergeCell ref="B25:C25"/>
    <mergeCell ref="B26:C26"/>
    <mergeCell ref="B27:C27"/>
    <mergeCell ref="B28:C28"/>
    <mergeCell ref="D35:F35"/>
    <mergeCell ref="B30:C30"/>
    <mergeCell ref="A33:H33"/>
    <mergeCell ref="A35:C35"/>
    <mergeCell ref="B29:C29"/>
    <mergeCell ref="A31:F31"/>
    <mergeCell ref="A19:F19"/>
    <mergeCell ref="A20:B20"/>
    <mergeCell ref="B23:C23"/>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sheetPr>
    <tabColor rgb="FF00B050"/>
  </sheetPr>
  <dimension ref="A1:AO29"/>
  <sheetViews>
    <sheetView rightToLeft="1" view="pageBreakPreview" topLeftCell="A16" zoomScaleNormal="80" zoomScaleSheetLayoutView="100" zoomScalePageLayoutView="80" workbookViewId="0">
      <selection activeCell="K13" sqref="K13"/>
    </sheetView>
  </sheetViews>
  <sheetFormatPr defaultColWidth="9" defaultRowHeight="14.25"/>
  <cols>
    <col min="1" max="1" width="10" style="20" customWidth="1"/>
    <col min="2" max="5" width="9.625" style="20" customWidth="1"/>
    <col min="6" max="6" width="13.375" style="20" customWidth="1"/>
    <col min="7" max="7" width="12.375" style="20" customWidth="1"/>
    <col min="8" max="8" width="13" style="20" customWidth="1"/>
    <col min="9" max="9" width="12.875" style="20" customWidth="1"/>
    <col min="10" max="10" width="26.75" style="20" customWidth="1"/>
    <col min="11" max="13" width="9" style="35"/>
    <col min="14" max="14" width="12.75" style="35" customWidth="1"/>
    <col min="15" max="15" width="14.75" style="35" customWidth="1"/>
    <col min="16" max="41" width="9" style="35"/>
    <col min="42" max="16384" width="9" style="20"/>
  </cols>
  <sheetData>
    <row r="1" spans="1:41" ht="36.75" customHeight="1">
      <c r="A1" s="324" t="s">
        <v>201</v>
      </c>
      <c r="B1" s="325"/>
      <c r="C1" s="325"/>
      <c r="D1" s="325"/>
      <c r="E1" s="325"/>
      <c r="F1" s="325"/>
      <c r="G1" s="325"/>
      <c r="H1" s="325"/>
      <c r="I1" s="325"/>
      <c r="J1" s="325"/>
    </row>
    <row r="2" spans="1:41" ht="35.25" customHeight="1" thickBot="1">
      <c r="A2" s="326" t="s">
        <v>177</v>
      </c>
      <c r="B2" s="327"/>
      <c r="C2" s="327"/>
      <c r="D2" s="327"/>
      <c r="E2" s="327"/>
      <c r="F2" s="102"/>
      <c r="G2" s="29"/>
      <c r="H2" s="29"/>
      <c r="I2" s="29"/>
      <c r="J2" s="29"/>
    </row>
    <row r="3" spans="1:41" ht="33" customHeight="1" thickTop="1">
      <c r="A3" s="353" t="s">
        <v>0</v>
      </c>
      <c r="B3" s="355" t="s">
        <v>126</v>
      </c>
      <c r="C3" s="355"/>
      <c r="D3" s="355"/>
      <c r="E3" s="355"/>
      <c r="F3" s="353" t="s">
        <v>142</v>
      </c>
      <c r="G3" s="353" t="s">
        <v>129</v>
      </c>
      <c r="H3" s="353" t="s">
        <v>136</v>
      </c>
      <c r="I3" s="353" t="s">
        <v>137</v>
      </c>
      <c r="J3" s="353" t="s">
        <v>132</v>
      </c>
    </row>
    <row r="4" spans="1:41" ht="36.75" customHeight="1" thickBot="1">
      <c r="A4" s="354"/>
      <c r="B4" s="118" t="s">
        <v>127</v>
      </c>
      <c r="C4" s="118" t="s">
        <v>128</v>
      </c>
      <c r="D4" s="118" t="s">
        <v>130</v>
      </c>
      <c r="E4" s="118" t="s">
        <v>14</v>
      </c>
      <c r="F4" s="354"/>
      <c r="G4" s="354"/>
      <c r="H4" s="354"/>
      <c r="I4" s="354"/>
      <c r="J4" s="354"/>
    </row>
    <row r="5" spans="1:41" s="34" customFormat="1" ht="39.950000000000003" customHeight="1" thickBot="1">
      <c r="A5" s="262" t="s">
        <v>33</v>
      </c>
      <c r="B5" s="262">
        <v>0</v>
      </c>
      <c r="C5" s="262">
        <v>0</v>
      </c>
      <c r="D5" s="262">
        <v>2</v>
      </c>
      <c r="E5" s="262">
        <f>SUM(B5:D5)</f>
        <v>2</v>
      </c>
      <c r="F5" s="233">
        <v>0</v>
      </c>
      <c r="G5" s="233">
        <v>0</v>
      </c>
      <c r="H5" s="233">
        <v>0</v>
      </c>
      <c r="I5" s="233">
        <v>0</v>
      </c>
      <c r="J5" s="271" t="s">
        <v>131</v>
      </c>
      <c r="K5" s="357" t="s">
        <v>254</v>
      </c>
      <c r="L5" s="358"/>
      <c r="M5" s="283" t="s">
        <v>253</v>
      </c>
      <c r="N5" s="35"/>
      <c r="O5" s="282"/>
      <c r="P5" s="35"/>
      <c r="Q5" s="35"/>
      <c r="R5" s="35"/>
      <c r="S5" s="35"/>
      <c r="T5" s="35"/>
      <c r="U5" s="35"/>
      <c r="V5" s="35"/>
      <c r="W5" s="35"/>
      <c r="X5" s="35"/>
      <c r="Y5" s="35"/>
      <c r="Z5" s="35"/>
      <c r="AA5" s="35"/>
      <c r="AB5" s="35"/>
      <c r="AC5" s="35"/>
      <c r="AD5" s="35"/>
      <c r="AE5" s="35"/>
      <c r="AF5" s="35"/>
      <c r="AG5" s="35"/>
      <c r="AH5" s="35"/>
      <c r="AI5" s="35"/>
      <c r="AJ5" s="35"/>
      <c r="AK5" s="35"/>
      <c r="AL5" s="35"/>
      <c r="AM5" s="35"/>
      <c r="AN5" s="35"/>
      <c r="AO5" s="35"/>
    </row>
    <row r="6" spans="1:41" s="34" customFormat="1" ht="39.950000000000003" customHeight="1" thickBot="1">
      <c r="A6" s="262" t="s">
        <v>34</v>
      </c>
      <c r="B6" s="263">
        <v>1</v>
      </c>
      <c r="C6" s="263">
        <v>0</v>
      </c>
      <c r="D6" s="263">
        <v>0</v>
      </c>
      <c r="E6" s="263">
        <f>SUM(B6:D6)</f>
        <v>1</v>
      </c>
      <c r="F6" s="225">
        <v>121</v>
      </c>
      <c r="G6" s="275" t="s">
        <v>233</v>
      </c>
      <c r="H6" s="278">
        <v>11495</v>
      </c>
      <c r="I6" s="226">
        <v>10</v>
      </c>
      <c r="J6" s="267" t="s">
        <v>135</v>
      </c>
      <c r="K6" s="284">
        <v>70</v>
      </c>
      <c r="L6" s="285">
        <v>120</v>
      </c>
      <c r="M6" s="281">
        <f>SUM(K6:L6)</f>
        <v>190</v>
      </c>
      <c r="N6" s="279" t="s">
        <v>256</v>
      </c>
      <c r="O6" s="283" t="s">
        <v>255</v>
      </c>
      <c r="P6" s="35"/>
      <c r="Q6" s="35"/>
      <c r="R6" s="35"/>
      <c r="S6" s="35"/>
      <c r="T6" s="35"/>
      <c r="U6" s="35"/>
      <c r="V6" s="35"/>
      <c r="W6" s="35"/>
      <c r="X6" s="35"/>
      <c r="Y6" s="35"/>
      <c r="Z6" s="35"/>
      <c r="AA6" s="35"/>
      <c r="AB6" s="35"/>
      <c r="AC6" s="35"/>
      <c r="AD6" s="35"/>
      <c r="AE6" s="35"/>
      <c r="AF6" s="35"/>
      <c r="AG6" s="35"/>
      <c r="AH6" s="35"/>
      <c r="AI6" s="35"/>
      <c r="AJ6" s="35"/>
      <c r="AK6" s="35"/>
      <c r="AL6" s="35"/>
      <c r="AM6" s="35"/>
      <c r="AN6" s="35"/>
      <c r="AO6" s="35"/>
    </row>
    <row r="7" spans="1:41" s="34" customFormat="1" ht="39.950000000000003" customHeight="1" thickBot="1">
      <c r="A7" s="264" t="s">
        <v>11</v>
      </c>
      <c r="B7" s="265">
        <v>1</v>
      </c>
      <c r="C7" s="265">
        <v>0</v>
      </c>
      <c r="D7" s="265">
        <v>0</v>
      </c>
      <c r="E7" s="266">
        <f>SUM(B7:D7)</f>
        <v>1</v>
      </c>
      <c r="F7" s="274" t="s">
        <v>123</v>
      </c>
      <c r="G7" s="274" t="s">
        <v>123</v>
      </c>
      <c r="H7" s="274" t="s">
        <v>123</v>
      </c>
      <c r="I7" s="274" t="s">
        <v>123</v>
      </c>
      <c r="J7" s="268" t="s">
        <v>141</v>
      </c>
      <c r="K7" s="357" t="s">
        <v>257</v>
      </c>
      <c r="L7" s="359"/>
      <c r="M7" s="286">
        <f>M6/2</f>
        <v>95</v>
      </c>
      <c r="N7" s="280">
        <v>121</v>
      </c>
      <c r="O7" s="280">
        <f>M7*N7</f>
        <v>11495</v>
      </c>
      <c r="P7" s="35"/>
      <c r="Q7" s="35"/>
      <c r="R7" s="35"/>
      <c r="S7" s="35"/>
      <c r="T7" s="35"/>
      <c r="U7" s="35"/>
      <c r="V7" s="35"/>
      <c r="W7" s="35"/>
      <c r="X7" s="35"/>
      <c r="Y7" s="35"/>
      <c r="Z7" s="35"/>
      <c r="AA7" s="35"/>
      <c r="AB7" s="35"/>
      <c r="AC7" s="35"/>
      <c r="AD7" s="35"/>
      <c r="AE7" s="35"/>
      <c r="AF7" s="35"/>
      <c r="AG7" s="35"/>
      <c r="AH7" s="35"/>
      <c r="AI7" s="35"/>
      <c r="AJ7" s="35"/>
      <c r="AK7" s="35"/>
      <c r="AL7" s="35"/>
      <c r="AM7" s="35"/>
      <c r="AN7" s="35"/>
      <c r="AO7" s="35"/>
    </row>
    <row r="8" spans="1:41" s="34" customFormat="1" ht="30.75" customHeight="1" thickTop="1" thickBot="1">
      <c r="A8" s="269" t="s">
        <v>138</v>
      </c>
      <c r="B8" s="270">
        <f t="shared" ref="B8:I8" si="0">SUM(B5:B7)</f>
        <v>2</v>
      </c>
      <c r="C8" s="270">
        <f t="shared" si="0"/>
        <v>0</v>
      </c>
      <c r="D8" s="270">
        <f t="shared" si="0"/>
        <v>2</v>
      </c>
      <c r="E8" s="270">
        <f t="shared" si="0"/>
        <v>4</v>
      </c>
      <c r="F8" s="270">
        <f>SUM(F5:F7)</f>
        <v>121</v>
      </c>
      <c r="G8" s="276" t="s">
        <v>233</v>
      </c>
      <c r="H8" s="273">
        <f t="shared" si="0"/>
        <v>11495</v>
      </c>
      <c r="I8" s="272">
        <f t="shared" si="0"/>
        <v>10</v>
      </c>
      <c r="J8" s="272"/>
      <c r="K8" s="298"/>
      <c r="L8" s="298"/>
      <c r="M8" s="298"/>
      <c r="N8" s="298"/>
      <c r="O8" s="298"/>
      <c r="P8" s="298"/>
      <c r="Q8" s="298"/>
      <c r="R8" s="298"/>
      <c r="S8" s="298"/>
      <c r="T8" s="35"/>
      <c r="U8" s="35"/>
      <c r="V8" s="35"/>
      <c r="W8" s="35"/>
      <c r="X8" s="35"/>
      <c r="Y8" s="35"/>
      <c r="Z8" s="35"/>
      <c r="AA8" s="35"/>
      <c r="AB8" s="35"/>
      <c r="AC8" s="35"/>
      <c r="AD8" s="35"/>
      <c r="AE8" s="35"/>
      <c r="AF8" s="35"/>
      <c r="AG8" s="35"/>
      <c r="AH8" s="35"/>
      <c r="AI8" s="35"/>
      <c r="AJ8" s="35"/>
      <c r="AK8" s="35"/>
      <c r="AL8" s="35"/>
      <c r="AM8" s="35"/>
      <c r="AN8" s="35"/>
      <c r="AO8" s="35"/>
    </row>
    <row r="9" spans="1:41" ht="9" customHeight="1" thickTop="1">
      <c r="A9" s="210"/>
      <c r="G9" s="51"/>
      <c r="H9" s="51"/>
      <c r="I9" s="51"/>
      <c r="J9" s="52"/>
    </row>
    <row r="10" spans="1:41" ht="23.25" customHeight="1">
      <c r="A10" s="356" t="s">
        <v>259</v>
      </c>
      <c r="B10" s="356"/>
      <c r="C10" s="356"/>
      <c r="D10" s="356"/>
      <c r="E10" s="356"/>
      <c r="F10" s="356"/>
      <c r="G10" s="356"/>
      <c r="H10" s="356"/>
      <c r="I10" s="51"/>
      <c r="J10" s="52"/>
    </row>
    <row r="11" spans="1:41" ht="7.5" customHeight="1">
      <c r="A11" s="356"/>
      <c r="B11" s="356"/>
      <c r="C11" s="356"/>
      <c r="D11" s="356"/>
      <c r="E11" s="356"/>
      <c r="F11" s="356"/>
      <c r="G11" s="356"/>
      <c r="H11" s="356"/>
      <c r="I11" s="356"/>
      <c r="J11" s="52"/>
    </row>
    <row r="12" spans="1:41" ht="24.75" customHeight="1">
      <c r="A12" s="299" t="s">
        <v>232</v>
      </c>
      <c r="B12" s="298"/>
      <c r="C12" s="298"/>
      <c r="D12" s="298"/>
      <c r="E12" s="298"/>
      <c r="F12" s="298"/>
      <c r="G12" s="298"/>
      <c r="H12" s="298"/>
      <c r="I12" s="298"/>
      <c r="J12" s="298"/>
    </row>
    <row r="13" spans="1:41" ht="18.75" customHeight="1">
      <c r="A13" s="300" t="s">
        <v>147</v>
      </c>
      <c r="B13" s="300"/>
      <c r="C13" s="300"/>
      <c r="D13" s="300"/>
      <c r="E13" s="300"/>
      <c r="F13" s="300"/>
      <c r="G13" s="300"/>
      <c r="H13" s="300"/>
      <c r="I13" s="300"/>
      <c r="J13" s="300"/>
    </row>
    <row r="14" spans="1:41" ht="15.75" customHeight="1">
      <c r="A14" s="84"/>
      <c r="B14" s="84"/>
      <c r="C14" s="84"/>
      <c r="D14" s="84"/>
      <c r="E14" s="84"/>
      <c r="F14" s="101"/>
      <c r="G14" s="84"/>
      <c r="H14" s="92"/>
      <c r="I14" s="92"/>
      <c r="J14" s="84"/>
    </row>
    <row r="15" spans="1:41" ht="10.5" customHeight="1">
      <c r="A15" s="84"/>
      <c r="B15" s="84"/>
      <c r="C15" s="84"/>
      <c r="D15" s="84"/>
      <c r="E15" s="84"/>
      <c r="F15" s="101"/>
      <c r="G15" s="84"/>
      <c r="H15" s="92"/>
      <c r="I15" s="92"/>
      <c r="J15" s="84"/>
    </row>
    <row r="16" spans="1:41" ht="10.5" customHeight="1">
      <c r="A16" s="92"/>
      <c r="B16" s="92"/>
      <c r="C16" s="92"/>
      <c r="D16" s="92"/>
      <c r="E16" s="92"/>
      <c r="F16" s="101"/>
      <c r="G16" s="92"/>
      <c r="H16" s="92"/>
      <c r="I16" s="92"/>
      <c r="J16" s="92"/>
    </row>
    <row r="17" spans="1:41" ht="10.5" customHeight="1">
      <c r="A17" s="92"/>
      <c r="B17" s="92"/>
      <c r="C17" s="92"/>
      <c r="D17" s="92"/>
      <c r="E17" s="92"/>
      <c r="F17" s="101"/>
      <c r="G17" s="92"/>
      <c r="H17" s="92"/>
      <c r="I17" s="92"/>
      <c r="J17" s="92"/>
    </row>
    <row r="18" spans="1:41" ht="10.5" customHeight="1">
      <c r="A18" s="92"/>
      <c r="B18" s="92"/>
      <c r="C18" s="92"/>
      <c r="D18" s="92"/>
      <c r="E18" s="92"/>
      <c r="F18" s="101"/>
      <c r="G18" s="92"/>
      <c r="H18" s="92"/>
      <c r="I18" s="92"/>
      <c r="J18" s="92"/>
    </row>
    <row r="19" spans="1:41" ht="10.5" customHeight="1">
      <c r="A19" s="92"/>
      <c r="B19" s="92"/>
      <c r="C19" s="92"/>
      <c r="D19" s="92"/>
      <c r="E19" s="92"/>
      <c r="F19" s="101"/>
      <c r="G19" s="92"/>
      <c r="H19" s="92"/>
      <c r="I19" s="92"/>
      <c r="J19" s="92"/>
    </row>
    <row r="20" spans="1:41" ht="10.5" customHeight="1">
      <c r="A20" s="92"/>
      <c r="B20" s="92"/>
      <c r="C20" s="92"/>
      <c r="D20" s="92"/>
      <c r="E20" s="92"/>
      <c r="F20" s="101"/>
      <c r="G20" s="92"/>
      <c r="H20" s="92"/>
      <c r="I20" s="92"/>
      <c r="J20" s="92"/>
    </row>
    <row r="21" spans="1:41" ht="10.5" customHeight="1">
      <c r="A21" s="92"/>
      <c r="B21" s="92"/>
      <c r="C21" s="92"/>
      <c r="D21" s="92"/>
      <c r="E21" s="92"/>
      <c r="F21" s="101"/>
      <c r="G21" s="92"/>
      <c r="H21" s="92"/>
      <c r="I21" s="92"/>
      <c r="J21" s="92"/>
    </row>
    <row r="22" spans="1:41" ht="19.5" customHeight="1">
      <c r="A22" s="86"/>
      <c r="B22" s="86"/>
      <c r="C22" s="86"/>
      <c r="D22" s="86"/>
      <c r="E22" s="86"/>
      <c r="F22" s="101"/>
      <c r="G22" s="86"/>
      <c r="H22" s="92"/>
      <c r="I22" s="92"/>
      <c r="J22" s="86"/>
    </row>
    <row r="23" spans="1:41" ht="15.75" customHeight="1">
      <c r="A23" s="84"/>
      <c r="B23" s="84"/>
      <c r="C23" s="84"/>
      <c r="D23" s="84"/>
      <c r="E23" s="84"/>
      <c r="F23" s="101"/>
      <c r="G23" s="84"/>
      <c r="H23" s="92"/>
      <c r="I23" s="92"/>
      <c r="J23" s="84"/>
    </row>
    <row r="24" spans="1:41" ht="15.75" customHeight="1">
      <c r="A24" s="84"/>
      <c r="B24" s="84"/>
      <c r="C24" s="84"/>
      <c r="D24" s="84"/>
      <c r="E24" s="84"/>
      <c r="F24" s="101"/>
      <c r="G24" s="84"/>
      <c r="H24" s="92"/>
      <c r="I24" s="92"/>
      <c r="J24" s="84"/>
    </row>
    <row r="25" spans="1:41" ht="16.5" customHeight="1">
      <c r="A25" s="84"/>
      <c r="B25" s="84"/>
      <c r="C25" s="84"/>
      <c r="D25" s="84"/>
      <c r="E25" s="84"/>
      <c r="F25" s="101"/>
      <c r="G25" s="84"/>
      <c r="H25" s="92"/>
      <c r="I25" s="92"/>
      <c r="J25" s="84"/>
    </row>
    <row r="26" spans="1:41" s="21" customFormat="1" ht="22.5" customHeight="1">
      <c r="A26" s="84"/>
      <c r="B26" s="84"/>
      <c r="C26" s="84"/>
      <c r="D26" s="84"/>
      <c r="E26" s="84"/>
      <c r="F26" s="101"/>
      <c r="G26" s="39"/>
      <c r="H26" s="39"/>
      <c r="I26" s="39"/>
      <c r="J26" s="14"/>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row>
    <row r="27" spans="1:41" s="21" customFormat="1" ht="18.75" customHeight="1">
      <c r="G27" s="24"/>
      <c r="H27" s="24"/>
      <c r="I27" s="24"/>
      <c r="J27" s="24"/>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row>
    <row r="28" spans="1:41" s="21" customFormat="1" ht="15.75" customHeight="1">
      <c r="G28" s="24"/>
      <c r="H28" s="24"/>
      <c r="I28" s="24"/>
      <c r="J28" s="24"/>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row>
    <row r="29" spans="1:41" ht="25.5" customHeight="1">
      <c r="A29" s="294" t="s">
        <v>28</v>
      </c>
      <c r="B29" s="294"/>
      <c r="C29" s="294"/>
      <c r="D29" s="294"/>
      <c r="E29" s="294"/>
      <c r="F29" s="100"/>
      <c r="G29" s="94"/>
      <c r="H29" s="94"/>
      <c r="I29" s="94"/>
      <c r="J29" s="95">
        <v>24</v>
      </c>
    </row>
  </sheetData>
  <mergeCells count="17">
    <mergeCell ref="K5:L5"/>
    <mergeCell ref="K7:L7"/>
    <mergeCell ref="A10:H10"/>
    <mergeCell ref="K8:S8"/>
    <mergeCell ref="A29:E29"/>
    <mergeCell ref="A1:J1"/>
    <mergeCell ref="A2:E2"/>
    <mergeCell ref="A13:J13"/>
    <mergeCell ref="A3:A4"/>
    <mergeCell ref="B3:E3"/>
    <mergeCell ref="G3:G4"/>
    <mergeCell ref="J3:J4"/>
    <mergeCell ref="F3:F4"/>
    <mergeCell ref="H3:H4"/>
    <mergeCell ref="I3:I4"/>
    <mergeCell ref="A12:J12"/>
    <mergeCell ref="A11:I11"/>
  </mergeCells>
  <printOptions horizontalCentered="1"/>
  <pageMargins left="0.70866141732283472" right="0.70866141732283472" top="0.59055118110236227" bottom="0.23622047244094491"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sheetPr>
    <tabColor rgb="FF00B050"/>
  </sheetPr>
  <dimension ref="A1:N33"/>
  <sheetViews>
    <sheetView rightToLeft="1" view="pageBreakPreview" topLeftCell="A19" zoomScale="110" zoomScaleSheetLayoutView="110" workbookViewId="0">
      <selection activeCell="D37" sqref="D37"/>
    </sheetView>
  </sheetViews>
  <sheetFormatPr defaultRowHeight="14.25"/>
  <cols>
    <col min="1" max="1" width="12" customWidth="1"/>
    <col min="2" max="2" width="8.375" customWidth="1"/>
    <col min="3" max="3" width="12.75" style="1" customWidth="1"/>
    <col min="4" max="4" width="12.875" style="1" customWidth="1"/>
    <col min="5" max="5" width="12.125" style="1" customWidth="1"/>
    <col min="6" max="6" width="0.625" style="1" customWidth="1"/>
    <col min="7" max="7" width="12.75" style="1" customWidth="1"/>
    <col min="8" max="8" width="12.875" style="1" customWidth="1"/>
    <col min="9" max="9" width="12.25" style="1" customWidth="1"/>
    <col min="10" max="10" width="0.75" style="1" customWidth="1"/>
    <col min="11" max="11" width="13.125" customWidth="1"/>
    <col min="12" max="13" width="12.875" style="1" customWidth="1"/>
    <col min="14" max="14" width="21.625" customWidth="1"/>
  </cols>
  <sheetData>
    <row r="1" spans="1:13" ht="24" customHeight="1">
      <c r="A1" s="288" t="s">
        <v>195</v>
      </c>
      <c r="B1" s="289"/>
      <c r="C1" s="289"/>
      <c r="D1" s="289"/>
      <c r="E1" s="289"/>
      <c r="F1" s="289"/>
      <c r="G1" s="289"/>
      <c r="H1" s="289"/>
      <c r="I1" s="289"/>
      <c r="J1" s="289"/>
      <c r="K1" s="289"/>
      <c r="L1" s="289"/>
      <c r="M1" s="289"/>
    </row>
    <row r="2" spans="1:13" ht="21" customHeight="1" thickBot="1">
      <c r="A2" s="136" t="s">
        <v>166</v>
      </c>
      <c r="B2" s="50"/>
      <c r="C2" s="50"/>
      <c r="D2" s="50"/>
      <c r="E2" s="50"/>
      <c r="F2" s="50"/>
      <c r="G2" s="50"/>
      <c r="H2" s="50"/>
      <c r="I2" s="50"/>
      <c r="J2" s="50"/>
      <c r="K2" s="50"/>
      <c r="L2" s="8"/>
      <c r="M2" s="8"/>
    </row>
    <row r="3" spans="1:13" s="1" customFormat="1" ht="24.75" customHeight="1" thickTop="1">
      <c r="A3" s="290" t="s">
        <v>0</v>
      </c>
      <c r="B3" s="290" t="s">
        <v>27</v>
      </c>
      <c r="C3" s="304" t="s">
        <v>23</v>
      </c>
      <c r="D3" s="304"/>
      <c r="E3" s="304"/>
      <c r="F3" s="307"/>
      <c r="G3" s="304" t="s">
        <v>31</v>
      </c>
      <c r="H3" s="304"/>
      <c r="I3" s="304"/>
      <c r="J3" s="305"/>
      <c r="K3" s="304" t="s">
        <v>14</v>
      </c>
      <c r="L3" s="304"/>
      <c r="M3" s="304"/>
    </row>
    <row r="4" spans="1:13" ht="38.25" customHeight="1">
      <c r="A4" s="291"/>
      <c r="B4" s="291"/>
      <c r="C4" s="118" t="s">
        <v>26</v>
      </c>
      <c r="D4" s="118" t="s">
        <v>22</v>
      </c>
      <c r="E4" s="118" t="s">
        <v>24</v>
      </c>
      <c r="F4" s="308"/>
      <c r="G4" s="118" t="s">
        <v>26</v>
      </c>
      <c r="H4" s="118" t="s">
        <v>22</v>
      </c>
      <c r="I4" s="118" t="s">
        <v>24</v>
      </c>
      <c r="J4" s="306"/>
      <c r="K4" s="118" t="s">
        <v>187</v>
      </c>
      <c r="L4" s="118" t="s">
        <v>22</v>
      </c>
      <c r="M4" s="118" t="s">
        <v>24</v>
      </c>
    </row>
    <row r="5" spans="1:13" ht="23.25" customHeight="1">
      <c r="A5" s="160" t="s">
        <v>1</v>
      </c>
      <c r="B5" s="54">
        <v>31</v>
      </c>
      <c r="C5" s="87">
        <v>2321479</v>
      </c>
      <c r="D5" s="79">
        <v>88</v>
      </c>
      <c r="E5" s="87">
        <v>2041944.8</v>
      </c>
      <c r="F5" s="161"/>
      <c r="G5" s="87">
        <v>1506718</v>
      </c>
      <c r="H5" s="79">
        <f>I5/G5*100</f>
        <v>0</v>
      </c>
      <c r="I5" s="54">
        <v>0</v>
      </c>
      <c r="J5" s="161"/>
      <c r="K5" s="87">
        <f t="shared" ref="K5" si="0">C5+G5</f>
        <v>3828197</v>
      </c>
      <c r="L5" s="79">
        <f>M5/K5*100</f>
        <v>53.339595637319604</v>
      </c>
      <c r="M5" s="87">
        <f t="shared" ref="M5:M10" si="1">E5+I5</f>
        <v>2041944.8</v>
      </c>
    </row>
    <row r="6" spans="1:13" ht="23.25" customHeight="1">
      <c r="A6" s="160" t="s">
        <v>184</v>
      </c>
      <c r="B6" s="54">
        <v>12</v>
      </c>
      <c r="C6" s="87">
        <v>1212210</v>
      </c>
      <c r="D6" s="79">
        <v>98.2</v>
      </c>
      <c r="E6" s="87">
        <v>1190776.6000000001</v>
      </c>
      <c r="F6" s="162"/>
      <c r="G6" s="87">
        <v>427743</v>
      </c>
      <c r="H6" s="79">
        <v>0</v>
      </c>
      <c r="I6" s="87">
        <f>H6*G6/100</f>
        <v>0</v>
      </c>
      <c r="J6" s="163"/>
      <c r="K6" s="87">
        <f t="shared" ref="K6:K20" si="2">C6+G6</f>
        <v>1639953</v>
      </c>
      <c r="L6" s="79">
        <f>M6/K6*100</f>
        <v>72.610410176389209</v>
      </c>
      <c r="M6" s="87">
        <f t="shared" si="1"/>
        <v>1190776.6000000001</v>
      </c>
    </row>
    <row r="7" spans="1:13" ht="23.25" customHeight="1">
      <c r="A7" s="160" t="s">
        <v>3</v>
      </c>
      <c r="B7" s="54">
        <v>22</v>
      </c>
      <c r="C7" s="87">
        <v>826745</v>
      </c>
      <c r="D7" s="79">
        <v>80.455712462730347</v>
      </c>
      <c r="E7" s="87">
        <v>665163.57999999996</v>
      </c>
      <c r="F7" s="162"/>
      <c r="G7" s="87">
        <v>853583</v>
      </c>
      <c r="H7" s="79">
        <v>8</v>
      </c>
      <c r="I7" s="87">
        <v>68443.740000000005</v>
      </c>
      <c r="J7" s="163"/>
      <c r="K7" s="87">
        <f t="shared" si="2"/>
        <v>1680328</v>
      </c>
      <c r="L7" s="79">
        <f t="shared" ref="L7:L13" si="3">M7/K7*100</f>
        <v>43.658578563232894</v>
      </c>
      <c r="M7" s="87">
        <f t="shared" si="1"/>
        <v>733607.32</v>
      </c>
    </row>
    <row r="8" spans="1:13" ht="23.25" customHeight="1">
      <c r="A8" s="160" t="s">
        <v>15</v>
      </c>
      <c r="B8" s="54">
        <v>21</v>
      </c>
      <c r="C8" s="87">
        <v>909458</v>
      </c>
      <c r="D8" s="79">
        <v>81.3</v>
      </c>
      <c r="E8" s="87">
        <v>739446.75</v>
      </c>
      <c r="F8" s="161"/>
      <c r="G8" s="87">
        <v>908860</v>
      </c>
      <c r="H8" s="79">
        <v>7.2</v>
      </c>
      <c r="I8" s="87">
        <v>65448.9</v>
      </c>
      <c r="J8" s="161"/>
      <c r="K8" s="87">
        <f t="shared" si="2"/>
        <v>1818318</v>
      </c>
      <c r="L8" s="79">
        <f t="shared" si="3"/>
        <v>44.265945230702222</v>
      </c>
      <c r="M8" s="87">
        <f t="shared" si="1"/>
        <v>804895.65</v>
      </c>
    </row>
    <row r="9" spans="1:13" ht="23.25" customHeight="1">
      <c r="A9" s="160" t="s">
        <v>33</v>
      </c>
      <c r="B9" s="54">
        <v>15</v>
      </c>
      <c r="C9" s="88">
        <v>6150828</v>
      </c>
      <c r="D9" s="79">
        <v>95</v>
      </c>
      <c r="E9" s="88">
        <f t="shared" ref="E9:E10" si="4">D9*C9/100</f>
        <v>5843286.5999999996</v>
      </c>
      <c r="F9" s="162"/>
      <c r="G9" s="88">
        <v>0</v>
      </c>
      <c r="H9" s="193">
        <v>0</v>
      </c>
      <c r="I9" s="88">
        <f t="shared" ref="I9:I13" si="5">H9*G9/100</f>
        <v>0</v>
      </c>
      <c r="J9" s="163"/>
      <c r="K9" s="88">
        <f t="shared" si="2"/>
        <v>6150828</v>
      </c>
      <c r="L9" s="193">
        <f t="shared" si="3"/>
        <v>95</v>
      </c>
      <c r="M9" s="87">
        <f t="shared" si="1"/>
        <v>5843286.5999999996</v>
      </c>
    </row>
    <row r="10" spans="1:13" ht="23.25" customHeight="1">
      <c r="A10" s="160" t="s">
        <v>34</v>
      </c>
      <c r="B10" s="54">
        <v>16</v>
      </c>
      <c r="C10" s="87">
        <v>1146604</v>
      </c>
      <c r="D10" s="79">
        <v>70.2</v>
      </c>
      <c r="E10" s="87">
        <f t="shared" si="4"/>
        <v>804916.00799999991</v>
      </c>
      <c r="F10" s="87"/>
      <c r="G10" s="87">
        <v>1043279</v>
      </c>
      <c r="H10" s="79">
        <v>14.5</v>
      </c>
      <c r="I10" s="87">
        <f t="shared" si="5"/>
        <v>151275.45499999999</v>
      </c>
      <c r="J10" s="54"/>
      <c r="K10" s="87">
        <f t="shared" si="2"/>
        <v>2189883</v>
      </c>
      <c r="L10" s="79">
        <f t="shared" si="3"/>
        <v>43.664043375833316</v>
      </c>
      <c r="M10" s="87">
        <f t="shared" si="1"/>
        <v>956191.46299999987</v>
      </c>
    </row>
    <row r="11" spans="1:13" ht="23.25" customHeight="1">
      <c r="A11" s="160" t="s">
        <v>4</v>
      </c>
      <c r="B11" s="54">
        <v>16</v>
      </c>
      <c r="C11" s="87">
        <v>1023123</v>
      </c>
      <c r="D11" s="79">
        <v>91.1</v>
      </c>
      <c r="E11" s="87">
        <v>931918.44</v>
      </c>
      <c r="F11" s="87"/>
      <c r="G11" s="87">
        <v>1096280</v>
      </c>
      <c r="H11" s="193">
        <v>0</v>
      </c>
      <c r="I11" s="87">
        <f t="shared" si="5"/>
        <v>0</v>
      </c>
      <c r="J11" s="54"/>
      <c r="K11" s="87">
        <f t="shared" si="2"/>
        <v>2119403</v>
      </c>
      <c r="L11" s="79">
        <f t="shared" si="3"/>
        <v>43.970799324149297</v>
      </c>
      <c r="M11" s="87">
        <f t="shared" ref="M11:M19" si="6">E11+I11</f>
        <v>931918.44</v>
      </c>
    </row>
    <row r="12" spans="1:13" ht="23.25" customHeight="1">
      <c r="A12" s="160" t="s">
        <v>226</v>
      </c>
      <c r="B12" s="54">
        <v>7</v>
      </c>
      <c r="C12" s="87">
        <v>836316</v>
      </c>
      <c r="D12" s="79">
        <v>89</v>
      </c>
      <c r="E12" s="87">
        <v>744047.1</v>
      </c>
      <c r="F12" s="162"/>
      <c r="G12" s="87">
        <v>414490</v>
      </c>
      <c r="H12" s="79">
        <f>I12/G12*100</f>
        <v>41.306936234891069</v>
      </c>
      <c r="I12" s="87">
        <v>171213.12</v>
      </c>
      <c r="J12" s="163"/>
      <c r="K12" s="87">
        <f t="shared" si="2"/>
        <v>1250806</v>
      </c>
      <c r="L12" s="79">
        <f t="shared" si="3"/>
        <v>73.173635239997253</v>
      </c>
      <c r="M12" s="87">
        <f>E12+I12</f>
        <v>915260.22</v>
      </c>
    </row>
    <row r="13" spans="1:13" ht="23.25" customHeight="1">
      <c r="A13" s="252" t="s">
        <v>6</v>
      </c>
      <c r="B13" s="54">
        <v>19</v>
      </c>
      <c r="C13" s="88">
        <v>851628</v>
      </c>
      <c r="D13" s="79">
        <v>92.961257732249294</v>
      </c>
      <c r="E13" s="88">
        <v>791684.1</v>
      </c>
      <c r="F13" s="162"/>
      <c r="G13" s="88">
        <v>563406</v>
      </c>
      <c r="H13" s="193">
        <v>0</v>
      </c>
      <c r="I13" s="88">
        <f t="shared" si="5"/>
        <v>0</v>
      </c>
      <c r="J13" s="163"/>
      <c r="K13" s="88">
        <f t="shared" si="2"/>
        <v>1415034</v>
      </c>
      <c r="L13" s="79">
        <f t="shared" si="3"/>
        <v>55.948062025364763</v>
      </c>
      <c r="M13" s="88">
        <f t="shared" si="6"/>
        <v>791684.1</v>
      </c>
    </row>
    <row r="14" spans="1:13" ht="23.25" customHeight="1">
      <c r="A14" s="160" t="s">
        <v>32</v>
      </c>
      <c r="B14" s="54">
        <v>18</v>
      </c>
      <c r="C14" s="87">
        <v>738274</v>
      </c>
      <c r="D14" s="79">
        <v>51.6</v>
      </c>
      <c r="E14" s="87">
        <v>381202.63</v>
      </c>
      <c r="F14" s="163"/>
      <c r="G14" s="87">
        <v>898958</v>
      </c>
      <c r="H14" s="79">
        <v>10.9</v>
      </c>
      <c r="I14" s="87">
        <v>98337.69</v>
      </c>
      <c r="J14" s="163"/>
      <c r="K14" s="87">
        <f t="shared" si="2"/>
        <v>1637232</v>
      </c>
      <c r="L14" s="79">
        <f t="shared" ref="L14:L21" si="7">M14/K14*100</f>
        <v>29.289698710995143</v>
      </c>
      <c r="M14" s="87">
        <f t="shared" si="6"/>
        <v>479540.32</v>
      </c>
    </row>
    <row r="15" spans="1:13" ht="23.25" customHeight="1">
      <c r="A15" s="160" t="s">
        <v>8</v>
      </c>
      <c r="B15" s="54">
        <v>10</v>
      </c>
      <c r="C15" s="87">
        <v>1078638</v>
      </c>
      <c r="D15" s="79">
        <v>89</v>
      </c>
      <c r="E15" s="87">
        <v>960480.58</v>
      </c>
      <c r="F15" s="162"/>
      <c r="G15" s="87">
        <v>431700</v>
      </c>
      <c r="H15" s="79">
        <v>11.2</v>
      </c>
      <c r="I15" s="87">
        <v>48352.32</v>
      </c>
      <c r="J15" s="163"/>
      <c r="K15" s="87">
        <f t="shared" si="2"/>
        <v>1510338</v>
      </c>
      <c r="L15" s="79">
        <f t="shared" si="7"/>
        <v>66.795174325217261</v>
      </c>
      <c r="M15" s="87">
        <f>E15+I15</f>
        <v>1008832.8999999999</v>
      </c>
    </row>
    <row r="16" spans="1:13" s="15" customFormat="1" ht="23.25" customHeight="1">
      <c r="A16" s="253" t="s">
        <v>9</v>
      </c>
      <c r="B16" s="54">
        <v>15</v>
      </c>
      <c r="C16" s="87">
        <v>759071</v>
      </c>
      <c r="D16" s="79">
        <v>76.400000000000006</v>
      </c>
      <c r="E16" s="87">
        <v>579600</v>
      </c>
      <c r="F16" s="87"/>
      <c r="G16" s="87">
        <v>565960</v>
      </c>
      <c r="H16" s="193">
        <v>0</v>
      </c>
      <c r="I16" s="87">
        <f>H16*G16/100</f>
        <v>0</v>
      </c>
      <c r="J16" s="54"/>
      <c r="K16" s="87">
        <f t="shared" si="2"/>
        <v>1325031</v>
      </c>
      <c r="L16" s="79">
        <f t="shared" si="7"/>
        <v>43.742372819956664</v>
      </c>
      <c r="M16" s="87">
        <f>E16+I16</f>
        <v>579600</v>
      </c>
    </row>
    <row r="17" spans="1:14" ht="23.25" customHeight="1">
      <c r="A17" s="160" t="s">
        <v>10</v>
      </c>
      <c r="B17" s="54">
        <v>12</v>
      </c>
      <c r="C17" s="87">
        <v>388176</v>
      </c>
      <c r="D17" s="79">
        <v>99.6</v>
      </c>
      <c r="E17" s="87">
        <v>386570.01</v>
      </c>
      <c r="F17" s="87"/>
      <c r="G17" s="87">
        <v>447621</v>
      </c>
      <c r="H17" s="193">
        <v>0</v>
      </c>
      <c r="I17" s="87">
        <v>0</v>
      </c>
      <c r="J17" s="54"/>
      <c r="K17" s="87">
        <f t="shared" si="2"/>
        <v>835797</v>
      </c>
      <c r="L17" s="79">
        <f t="shared" si="7"/>
        <v>46.251662784144955</v>
      </c>
      <c r="M17" s="87">
        <f>E17+I17</f>
        <v>386570.01</v>
      </c>
    </row>
    <row r="18" spans="1:14" ht="23.25" customHeight="1">
      <c r="A18" s="160" t="s">
        <v>11</v>
      </c>
      <c r="B18" s="54">
        <v>20</v>
      </c>
      <c r="C18" s="87">
        <v>1380216</v>
      </c>
      <c r="D18" s="79">
        <v>91.2</v>
      </c>
      <c r="E18" s="87">
        <v>1259155.8</v>
      </c>
      <c r="F18" s="162"/>
      <c r="G18" s="87">
        <v>770122</v>
      </c>
      <c r="H18" s="193">
        <v>0</v>
      </c>
      <c r="I18" s="87">
        <f t="shared" ref="I18" si="8">H18*G18/100</f>
        <v>0</v>
      </c>
      <c r="J18" s="163"/>
      <c r="K18" s="87">
        <f t="shared" si="2"/>
        <v>2150338</v>
      </c>
      <c r="L18" s="79">
        <f t="shared" si="7"/>
        <v>58.556180470233052</v>
      </c>
      <c r="M18" s="87">
        <f t="shared" si="6"/>
        <v>1259155.8</v>
      </c>
    </row>
    <row r="19" spans="1:14" ht="23.25" customHeight="1">
      <c r="A19" s="160" t="s">
        <v>12</v>
      </c>
      <c r="B19" s="54">
        <v>15</v>
      </c>
      <c r="C19" s="87">
        <v>843494</v>
      </c>
      <c r="D19" s="79">
        <v>95</v>
      </c>
      <c r="E19" s="87">
        <v>801319.3</v>
      </c>
      <c r="F19" s="162"/>
      <c r="G19" s="87">
        <v>298472</v>
      </c>
      <c r="H19" s="79">
        <v>39.62844085877402</v>
      </c>
      <c r="I19" s="87">
        <v>118279.8</v>
      </c>
      <c r="J19" s="163"/>
      <c r="K19" s="87">
        <f>C19+G19</f>
        <v>1141966</v>
      </c>
      <c r="L19" s="79">
        <f t="shared" si="7"/>
        <v>80.527712734004353</v>
      </c>
      <c r="M19" s="87">
        <f t="shared" si="6"/>
        <v>919599.10000000009</v>
      </c>
    </row>
    <row r="20" spans="1:14" ht="23.25" customHeight="1" thickBot="1">
      <c r="A20" s="164" t="s">
        <v>13</v>
      </c>
      <c r="B20" s="80">
        <v>16</v>
      </c>
      <c r="C20" s="87">
        <v>2424321</v>
      </c>
      <c r="D20" s="79">
        <v>90</v>
      </c>
      <c r="E20" s="87">
        <v>2182375.2599999998</v>
      </c>
      <c r="F20" s="165"/>
      <c r="G20" s="87">
        <v>560752</v>
      </c>
      <c r="H20" s="79">
        <v>69.5</v>
      </c>
      <c r="I20" s="87">
        <v>389696.41600000003</v>
      </c>
      <c r="J20" s="166"/>
      <c r="K20" s="87">
        <f t="shared" si="2"/>
        <v>2985073</v>
      </c>
      <c r="L20" s="89">
        <f t="shared" si="7"/>
        <v>86.164448105624217</v>
      </c>
      <c r="M20" s="87">
        <f>E20+I20</f>
        <v>2572071.676</v>
      </c>
    </row>
    <row r="21" spans="1:14" ht="23.25" customHeight="1" thickTop="1" thickBot="1">
      <c r="A21" s="124" t="s">
        <v>79</v>
      </c>
      <c r="B21" s="125">
        <f>SUM(B5:B20)</f>
        <v>265</v>
      </c>
      <c r="C21" s="126">
        <f>SUM(C5:C20)</f>
        <v>22890581</v>
      </c>
      <c r="D21" s="127">
        <f>E21/C21*100</f>
        <v>88.699747542449884</v>
      </c>
      <c r="E21" s="126">
        <f>SUM(E5:E20)</f>
        <v>20303887.557999998</v>
      </c>
      <c r="F21" s="125"/>
      <c r="G21" s="126">
        <f>SUM(G5:G20)</f>
        <v>10787944</v>
      </c>
      <c r="H21" s="127">
        <f>I21/G21*100</f>
        <v>10.298973010983373</v>
      </c>
      <c r="I21" s="126">
        <f>SUM(I5:I20)</f>
        <v>1111047.4410000001</v>
      </c>
      <c r="J21" s="126"/>
      <c r="K21" s="126">
        <f>SUM(K5:K20)</f>
        <v>33678525</v>
      </c>
      <c r="L21" s="127">
        <f t="shared" si="7"/>
        <v>63.58632095378286</v>
      </c>
      <c r="M21" s="128">
        <f>SUM(M5:M20)</f>
        <v>21414934.998999998</v>
      </c>
    </row>
    <row r="22" spans="1:14" s="1" customFormat="1" ht="5.25" customHeight="1" thickTop="1">
      <c r="A22" s="74"/>
      <c r="B22" s="75"/>
      <c r="C22" s="76"/>
      <c r="D22" s="77"/>
      <c r="E22" s="76"/>
      <c r="F22" s="75"/>
      <c r="G22" s="76"/>
      <c r="H22" s="77"/>
      <c r="I22" s="76"/>
      <c r="J22" s="76"/>
      <c r="K22" s="76"/>
      <c r="L22" s="77"/>
      <c r="M22" s="76"/>
    </row>
    <row r="23" spans="1:14" s="1" customFormat="1" ht="17.25" customHeight="1">
      <c r="A23" s="302" t="s">
        <v>180</v>
      </c>
      <c r="B23" s="303"/>
      <c r="C23" s="303"/>
      <c r="D23" s="303"/>
      <c r="E23" s="303"/>
      <c r="F23" s="303"/>
      <c r="G23" s="303"/>
      <c r="H23" s="303"/>
      <c r="I23" s="303"/>
      <c r="J23" s="303"/>
      <c r="K23" s="303"/>
      <c r="L23" s="303"/>
      <c r="M23" s="303"/>
    </row>
    <row r="24" spans="1:14" ht="15.75" customHeight="1">
      <c r="A24" s="296" t="s">
        <v>230</v>
      </c>
      <c r="B24" s="297"/>
      <c r="C24" s="297"/>
      <c r="D24" s="297"/>
      <c r="E24" s="297"/>
      <c r="F24" s="297"/>
      <c r="G24" s="297"/>
      <c r="H24" s="297"/>
      <c r="I24" s="297"/>
      <c r="J24" s="297"/>
      <c r="K24" s="297"/>
      <c r="L24" s="297"/>
      <c r="M24" s="297"/>
      <c r="N24" s="222"/>
    </row>
    <row r="25" spans="1:14" s="1" customFormat="1" ht="17.25" customHeight="1">
      <c r="A25" s="301" t="s">
        <v>246</v>
      </c>
      <c r="B25" s="301"/>
      <c r="C25" s="301"/>
      <c r="D25" s="301"/>
      <c r="E25" s="301"/>
      <c r="F25" s="301"/>
      <c r="G25" s="301"/>
      <c r="H25" s="301"/>
      <c r="I25" s="301"/>
      <c r="J25" s="91"/>
      <c r="K25" s="91"/>
      <c r="L25" s="91"/>
      <c r="M25" s="91"/>
    </row>
    <row r="26" spans="1:14" s="1" customFormat="1" ht="7.5" customHeight="1">
      <c r="A26" s="251"/>
      <c r="B26" s="251"/>
      <c r="C26" s="251"/>
      <c r="D26" s="251"/>
      <c r="E26" s="251"/>
      <c r="F26" s="251"/>
      <c r="G26" s="251"/>
      <c r="H26" s="251"/>
      <c r="I26" s="251"/>
      <c r="J26" s="251"/>
      <c r="K26" s="251"/>
      <c r="L26" s="251"/>
      <c r="M26" s="251"/>
    </row>
    <row r="27" spans="1:14" s="1" customFormat="1" ht="18" customHeight="1">
      <c r="A27" s="298" t="s">
        <v>231</v>
      </c>
      <c r="B27" s="299"/>
      <c r="C27" s="299"/>
      <c r="D27" s="299"/>
      <c r="E27" s="299"/>
      <c r="F27" s="299"/>
      <c r="G27" s="299"/>
      <c r="H27" s="299"/>
      <c r="I27" s="299"/>
      <c r="J27" s="48"/>
      <c r="K27" s="48"/>
      <c r="L27" s="48"/>
      <c r="M27" s="48"/>
    </row>
    <row r="28" spans="1:14" s="1" customFormat="1" ht="12.75" customHeight="1">
      <c r="A28" s="300" t="s">
        <v>81</v>
      </c>
      <c r="B28" s="300"/>
      <c r="C28" s="300"/>
      <c r="D28" s="300"/>
      <c r="E28" s="300"/>
      <c r="F28" s="300"/>
      <c r="G28" s="300"/>
      <c r="H28" s="300"/>
      <c r="I28" s="300"/>
      <c r="J28" s="47"/>
      <c r="K28" s="47"/>
      <c r="L28" s="47"/>
      <c r="M28" s="47"/>
    </row>
    <row r="29" spans="1:14" s="1" customFormat="1" ht="9" customHeight="1">
      <c r="A29" s="59"/>
      <c r="B29" s="59"/>
      <c r="C29" s="59"/>
      <c r="D29" s="59"/>
      <c r="E29" s="59"/>
      <c r="F29" s="59"/>
      <c r="G29" s="59"/>
      <c r="H29" s="59"/>
      <c r="I29" s="59"/>
      <c r="J29" s="18"/>
      <c r="K29" s="18"/>
      <c r="L29" s="18"/>
      <c r="M29" s="18"/>
    </row>
    <row r="30" spans="1:14" ht="17.25" customHeight="1">
      <c r="A30" s="294" t="s">
        <v>28</v>
      </c>
      <c r="B30" s="294"/>
      <c r="C30" s="294"/>
      <c r="D30" s="295">
        <v>12</v>
      </c>
      <c r="E30" s="295"/>
      <c r="F30" s="295"/>
      <c r="G30" s="295"/>
      <c r="H30" s="295"/>
      <c r="I30" s="295"/>
      <c r="J30" s="295"/>
      <c r="K30" s="295"/>
      <c r="L30" s="295"/>
      <c r="M30" s="295"/>
    </row>
    <row r="32" spans="1:14">
      <c r="E32" s="254"/>
    </row>
    <row r="33" spans="5:5">
      <c r="E33" s="254"/>
    </row>
  </sheetData>
  <mergeCells count="15">
    <mergeCell ref="A23:M23"/>
    <mergeCell ref="A1:M1"/>
    <mergeCell ref="A3:A4"/>
    <mergeCell ref="B3:B4"/>
    <mergeCell ref="C3:E3"/>
    <mergeCell ref="J3:J4"/>
    <mergeCell ref="K3:M3"/>
    <mergeCell ref="F3:F4"/>
    <mergeCell ref="G3:I3"/>
    <mergeCell ref="A24:M24"/>
    <mergeCell ref="D30:M30"/>
    <mergeCell ref="A27:I27"/>
    <mergeCell ref="A28:I28"/>
    <mergeCell ref="A30:C30"/>
    <mergeCell ref="A25:I25"/>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3.xml><?xml version="1.0" encoding="utf-8"?>
<worksheet xmlns="http://schemas.openxmlformats.org/spreadsheetml/2006/main" xmlns:r="http://schemas.openxmlformats.org/officeDocument/2006/relationships">
  <sheetPr>
    <tabColor rgb="FF00B050"/>
  </sheetPr>
  <dimension ref="A1:M31"/>
  <sheetViews>
    <sheetView rightToLeft="1" view="pageBreakPreview" topLeftCell="A13" zoomScaleSheetLayoutView="100" workbookViewId="0">
      <selection activeCell="A33" sqref="A33"/>
    </sheetView>
  </sheetViews>
  <sheetFormatPr defaultRowHeight="14.25"/>
  <cols>
    <col min="1" max="1" width="12.375" customWidth="1"/>
    <col min="2" max="2" width="10.875" customWidth="1"/>
    <col min="3" max="3" width="13.875" customWidth="1"/>
    <col min="4" max="4" width="14.875" style="15" customWidth="1"/>
    <col min="5" max="5" width="14.625" customWidth="1"/>
    <col min="6" max="6" width="15.375" customWidth="1"/>
    <col min="7" max="7" width="15" style="1" customWidth="1"/>
    <col min="8" max="8" width="0.75" style="1" customWidth="1"/>
    <col min="9" max="9" width="16.875" style="1" customWidth="1"/>
    <col min="10" max="10" width="15" customWidth="1"/>
    <col min="11" max="11" width="8.875" customWidth="1"/>
    <col min="12" max="12" width="11.25" customWidth="1"/>
  </cols>
  <sheetData>
    <row r="1" spans="1:13" ht="20.25" customHeight="1">
      <c r="A1" s="288" t="s">
        <v>234</v>
      </c>
      <c r="B1" s="289"/>
      <c r="C1" s="289"/>
      <c r="D1" s="289"/>
      <c r="E1" s="289"/>
      <c r="F1" s="289"/>
      <c r="G1" s="289"/>
      <c r="H1" s="289"/>
      <c r="I1" s="289"/>
      <c r="J1" s="289"/>
    </row>
    <row r="2" spans="1:13" ht="19.5" customHeight="1" thickBot="1">
      <c r="A2" s="136" t="s">
        <v>167</v>
      </c>
      <c r="B2" s="8"/>
      <c r="C2" s="8"/>
      <c r="D2" s="13"/>
      <c r="E2" s="8"/>
      <c r="F2" s="8"/>
      <c r="G2" s="8"/>
      <c r="H2" s="8"/>
      <c r="I2" s="8"/>
      <c r="J2" s="8"/>
    </row>
    <row r="3" spans="1:13" s="1" customFormat="1" ht="20.25" customHeight="1" thickTop="1">
      <c r="A3" s="290" t="s">
        <v>0</v>
      </c>
      <c r="B3" s="290" t="s">
        <v>27</v>
      </c>
      <c r="C3" s="293" t="s">
        <v>47</v>
      </c>
      <c r="D3" s="293"/>
      <c r="E3" s="293"/>
      <c r="F3" s="293"/>
      <c r="G3" s="293"/>
      <c r="H3" s="307"/>
      <c r="I3" s="293" t="s">
        <v>58</v>
      </c>
      <c r="J3" s="293"/>
    </row>
    <row r="4" spans="1:13" ht="34.5" customHeight="1">
      <c r="A4" s="291"/>
      <c r="B4" s="291"/>
      <c r="C4" s="118" t="s">
        <v>36</v>
      </c>
      <c r="D4" s="118" t="s">
        <v>37</v>
      </c>
      <c r="E4" s="118" t="s">
        <v>18</v>
      </c>
      <c r="F4" s="118" t="s">
        <v>62</v>
      </c>
      <c r="G4" s="118" t="s">
        <v>63</v>
      </c>
      <c r="H4" s="308"/>
      <c r="I4" s="118" t="s">
        <v>64</v>
      </c>
      <c r="J4" s="118" t="s">
        <v>161</v>
      </c>
    </row>
    <row r="5" spans="1:13" ht="24" customHeight="1">
      <c r="A5" s="160" t="s">
        <v>1</v>
      </c>
      <c r="B5" s="54">
        <v>31</v>
      </c>
      <c r="C5" s="190">
        <v>634014</v>
      </c>
      <c r="D5" s="190">
        <v>219556.8</v>
      </c>
      <c r="E5" s="190">
        <v>0</v>
      </c>
      <c r="F5" s="190">
        <f t="shared" ref="F5:F12" si="0">SUM(C5:E5)</f>
        <v>853570.8</v>
      </c>
      <c r="G5" s="190">
        <f>F5/365</f>
        <v>2338.5501369863014</v>
      </c>
      <c r="H5" s="161"/>
      <c r="I5" s="79">
        <v>0</v>
      </c>
      <c r="J5" s="79">
        <v>0</v>
      </c>
    </row>
    <row r="6" spans="1:13" ht="24" customHeight="1">
      <c r="A6" s="160" t="s">
        <v>2</v>
      </c>
      <c r="B6" s="54">
        <v>12</v>
      </c>
      <c r="C6" s="190">
        <v>357909</v>
      </c>
      <c r="D6" s="190">
        <v>248422.39999999999</v>
      </c>
      <c r="E6" s="190">
        <v>454</v>
      </c>
      <c r="F6" s="190">
        <f t="shared" si="0"/>
        <v>606785.4</v>
      </c>
      <c r="G6" s="190">
        <f t="shared" ref="G6:G11" si="1">F6/365</f>
        <v>1662.4257534246576</v>
      </c>
      <c r="H6" s="199"/>
      <c r="I6" s="190">
        <v>0</v>
      </c>
      <c r="J6" s="190">
        <v>0</v>
      </c>
    </row>
    <row r="7" spans="1:13" ht="24" customHeight="1">
      <c r="A7" s="160" t="s">
        <v>3</v>
      </c>
      <c r="B7" s="54">
        <v>22</v>
      </c>
      <c r="C7" s="190">
        <v>409561</v>
      </c>
      <c r="D7" s="190">
        <v>269393.60000000003</v>
      </c>
      <c r="E7" s="190">
        <v>588183</v>
      </c>
      <c r="F7" s="190">
        <f t="shared" si="0"/>
        <v>1267137.6000000001</v>
      </c>
      <c r="G7" s="190">
        <f t="shared" si="1"/>
        <v>3471.6098630136989</v>
      </c>
      <c r="H7" s="199"/>
      <c r="I7" s="190">
        <v>0</v>
      </c>
      <c r="J7" s="190">
        <v>0</v>
      </c>
      <c r="K7" s="197"/>
    </row>
    <row r="8" spans="1:13" ht="24" customHeight="1">
      <c r="A8" s="160" t="s">
        <v>15</v>
      </c>
      <c r="B8" s="54">
        <v>21</v>
      </c>
      <c r="C8" s="190">
        <v>628825</v>
      </c>
      <c r="D8" s="90">
        <v>1905537.6</v>
      </c>
      <c r="E8" s="90">
        <v>140855</v>
      </c>
      <c r="F8" s="190">
        <f>SUM(C8:E8)</f>
        <v>2675217.6</v>
      </c>
      <c r="G8" s="190">
        <f t="shared" si="1"/>
        <v>7329.3632876712327</v>
      </c>
      <c r="H8" s="236"/>
      <c r="I8" s="190">
        <v>0</v>
      </c>
      <c r="J8" s="190">
        <v>0</v>
      </c>
    </row>
    <row r="9" spans="1:13" s="3" customFormat="1" ht="24" customHeight="1">
      <c r="A9" s="160" t="s">
        <v>33</v>
      </c>
      <c r="B9" s="54">
        <v>15</v>
      </c>
      <c r="C9" s="190">
        <v>2329578</v>
      </c>
      <c r="D9" s="190">
        <v>183032</v>
      </c>
      <c r="E9" s="190">
        <v>0</v>
      </c>
      <c r="F9" s="190">
        <f t="shared" si="0"/>
        <v>2512610</v>
      </c>
      <c r="G9" s="190">
        <f t="shared" si="1"/>
        <v>6883.8630136986303</v>
      </c>
      <c r="H9" s="199"/>
      <c r="I9" s="190">
        <v>0</v>
      </c>
      <c r="J9" s="190">
        <v>0</v>
      </c>
    </row>
    <row r="10" spans="1:13" ht="24" customHeight="1">
      <c r="A10" s="160" t="s">
        <v>34</v>
      </c>
      <c r="B10" s="54">
        <v>16</v>
      </c>
      <c r="C10" s="90">
        <v>434650</v>
      </c>
      <c r="D10" s="90">
        <v>111264</v>
      </c>
      <c r="E10" s="90">
        <v>10350</v>
      </c>
      <c r="F10" s="190">
        <f t="shared" si="0"/>
        <v>556264</v>
      </c>
      <c r="G10" s="190">
        <f t="shared" si="1"/>
        <v>1524.0109589041097</v>
      </c>
      <c r="H10" s="199"/>
      <c r="I10" s="190">
        <v>0</v>
      </c>
      <c r="J10" s="190">
        <v>0</v>
      </c>
    </row>
    <row r="11" spans="1:13" ht="24" customHeight="1">
      <c r="A11" s="160" t="s">
        <v>4</v>
      </c>
      <c r="B11" s="54">
        <v>16</v>
      </c>
      <c r="C11" s="190">
        <v>409331</v>
      </c>
      <c r="D11" s="190">
        <v>146630.39999999999</v>
      </c>
      <c r="E11" s="190">
        <v>1850.5</v>
      </c>
      <c r="F11" s="190">
        <f t="shared" si="0"/>
        <v>557811.9</v>
      </c>
      <c r="G11" s="190">
        <f t="shared" si="1"/>
        <v>1528.2517808219179</v>
      </c>
      <c r="H11" s="199"/>
      <c r="I11" s="190">
        <v>8571</v>
      </c>
      <c r="J11" s="190">
        <f>I11*270</f>
        <v>2314170</v>
      </c>
    </row>
    <row r="12" spans="1:13" ht="24" customHeight="1">
      <c r="A12" s="253" t="s">
        <v>5</v>
      </c>
      <c r="B12" s="54">
        <v>7</v>
      </c>
      <c r="C12" s="190">
        <v>645734.80000000005</v>
      </c>
      <c r="D12" s="190">
        <v>480634.9</v>
      </c>
      <c r="E12" s="190">
        <v>13140</v>
      </c>
      <c r="F12" s="190">
        <f t="shared" si="0"/>
        <v>1139509.7000000002</v>
      </c>
      <c r="G12" s="190">
        <f t="shared" ref="G12:G19" si="2">F12/365</f>
        <v>3121.9443835616444</v>
      </c>
      <c r="H12" s="190"/>
      <c r="I12" s="190">
        <v>0</v>
      </c>
      <c r="J12" s="190">
        <v>0</v>
      </c>
      <c r="K12" s="311" t="s">
        <v>204</v>
      </c>
      <c r="L12" s="312"/>
    </row>
    <row r="13" spans="1:13" ht="24" customHeight="1" thickBot="1">
      <c r="A13" s="160" t="s">
        <v>6</v>
      </c>
      <c r="B13" s="54">
        <v>19</v>
      </c>
      <c r="C13" s="209">
        <v>535270</v>
      </c>
      <c r="D13" s="209">
        <v>312049.2</v>
      </c>
      <c r="E13" s="209">
        <v>30897</v>
      </c>
      <c r="F13" s="209">
        <f t="shared" ref="F13:F19" si="3">SUM(C13:E13)</f>
        <v>878216.2</v>
      </c>
      <c r="G13" s="209">
        <f t="shared" si="2"/>
        <v>2406.0717808219179</v>
      </c>
      <c r="H13" s="209"/>
      <c r="I13" s="209">
        <v>0</v>
      </c>
      <c r="J13" s="209">
        <v>0</v>
      </c>
      <c r="K13" s="68">
        <v>54</v>
      </c>
      <c r="L13" s="69" t="s">
        <v>96</v>
      </c>
    </row>
    <row r="14" spans="1:13" ht="24" customHeight="1" thickBot="1">
      <c r="A14" s="160" t="s">
        <v>7</v>
      </c>
      <c r="B14" s="54">
        <v>18</v>
      </c>
      <c r="C14" s="90">
        <v>702769</v>
      </c>
      <c r="D14" s="90">
        <v>813587.2</v>
      </c>
      <c r="E14" s="90">
        <v>3776</v>
      </c>
      <c r="F14" s="190">
        <f>SUM(C14:E14)</f>
        <v>1520132.2</v>
      </c>
      <c r="G14" s="190">
        <f t="shared" si="2"/>
        <v>4164.7457534246578</v>
      </c>
      <c r="H14" s="199"/>
      <c r="I14" s="209">
        <v>0</v>
      </c>
      <c r="J14" s="209">
        <v>0</v>
      </c>
      <c r="K14" s="60">
        <v>5</v>
      </c>
      <c r="L14" s="61" t="s">
        <v>73</v>
      </c>
      <c r="M14" s="61" t="s">
        <v>182</v>
      </c>
    </row>
    <row r="15" spans="1:13" ht="24" customHeight="1" thickBot="1">
      <c r="A15" s="160" t="s">
        <v>8</v>
      </c>
      <c r="B15" s="54">
        <v>10</v>
      </c>
      <c r="C15" s="190">
        <v>612870</v>
      </c>
      <c r="D15" s="190">
        <v>560449.6</v>
      </c>
      <c r="E15" s="190">
        <v>1291</v>
      </c>
      <c r="F15" s="190">
        <f t="shared" si="3"/>
        <v>1174610.6000000001</v>
      </c>
      <c r="G15" s="190">
        <f t="shared" si="2"/>
        <v>3218.1112328767126</v>
      </c>
      <c r="H15" s="199"/>
      <c r="I15" s="190">
        <v>0</v>
      </c>
      <c r="J15" s="190">
        <v>0</v>
      </c>
      <c r="K15" s="62">
        <f>K13*K14</f>
        <v>270</v>
      </c>
      <c r="L15" s="63" t="s">
        <v>73</v>
      </c>
      <c r="M15" s="61" t="s">
        <v>183</v>
      </c>
    </row>
    <row r="16" spans="1:13" s="15" customFormat="1" ht="24" customHeight="1">
      <c r="A16" s="253" t="s">
        <v>9</v>
      </c>
      <c r="B16" s="54">
        <v>15</v>
      </c>
      <c r="C16" s="190">
        <v>262057</v>
      </c>
      <c r="D16" s="190">
        <v>149827.20000000001</v>
      </c>
      <c r="E16" s="190">
        <v>1850</v>
      </c>
      <c r="F16" s="190">
        <f t="shared" si="3"/>
        <v>413734.2</v>
      </c>
      <c r="G16" s="190">
        <f t="shared" si="2"/>
        <v>1133.5183561643837</v>
      </c>
      <c r="H16" s="190"/>
      <c r="I16" s="190">
        <v>1750</v>
      </c>
      <c r="J16" s="190">
        <f>I16*270</f>
        <v>472500</v>
      </c>
      <c r="K16" s="315" t="s">
        <v>95</v>
      </c>
      <c r="L16" s="315"/>
    </row>
    <row r="17" spans="1:12" ht="24" customHeight="1">
      <c r="A17" s="160" t="s">
        <v>10</v>
      </c>
      <c r="B17" s="54">
        <v>12</v>
      </c>
      <c r="C17" s="190">
        <v>154196.79999999999</v>
      </c>
      <c r="D17" s="209">
        <v>51120</v>
      </c>
      <c r="E17" s="209">
        <v>0</v>
      </c>
      <c r="F17" s="209">
        <f t="shared" si="3"/>
        <v>205316.8</v>
      </c>
      <c r="G17" s="209">
        <f t="shared" si="2"/>
        <v>562.5117808219178</v>
      </c>
      <c r="H17" s="199"/>
      <c r="I17" s="209">
        <v>1600</v>
      </c>
      <c r="J17" s="209">
        <f>I17*270</f>
        <v>432000</v>
      </c>
      <c r="K17" s="1"/>
      <c r="L17" s="1"/>
    </row>
    <row r="18" spans="1:12" ht="24" customHeight="1">
      <c r="A18" s="160" t="s">
        <v>11</v>
      </c>
      <c r="B18" s="54">
        <v>20</v>
      </c>
      <c r="C18" s="190">
        <v>1145200</v>
      </c>
      <c r="D18" s="190">
        <v>69440</v>
      </c>
      <c r="E18" s="190">
        <v>506</v>
      </c>
      <c r="F18" s="190">
        <f t="shared" si="3"/>
        <v>1215146</v>
      </c>
      <c r="G18" s="190">
        <f t="shared" si="2"/>
        <v>3329.1671232876711</v>
      </c>
      <c r="H18" s="199"/>
      <c r="I18" s="190">
        <v>0</v>
      </c>
      <c r="J18" s="190">
        <v>0</v>
      </c>
    </row>
    <row r="19" spans="1:12" ht="24" customHeight="1">
      <c r="A19" s="160" t="s">
        <v>12</v>
      </c>
      <c r="B19" s="54">
        <v>15</v>
      </c>
      <c r="C19" s="190">
        <v>386175</v>
      </c>
      <c r="D19" s="190">
        <v>65228</v>
      </c>
      <c r="E19" s="190">
        <v>25715</v>
      </c>
      <c r="F19" s="190">
        <f t="shared" si="3"/>
        <v>477118</v>
      </c>
      <c r="G19" s="190">
        <f t="shared" si="2"/>
        <v>1307.172602739726</v>
      </c>
      <c r="H19" s="199"/>
      <c r="I19" s="190">
        <v>0</v>
      </c>
      <c r="J19" s="190">
        <v>0</v>
      </c>
    </row>
    <row r="20" spans="1:12" ht="24" customHeight="1" thickBot="1">
      <c r="A20" s="164" t="s">
        <v>13</v>
      </c>
      <c r="B20" s="80">
        <v>16</v>
      </c>
      <c r="C20" s="190">
        <v>945436</v>
      </c>
      <c r="D20" s="113">
        <v>273253.90000000002</v>
      </c>
      <c r="E20" s="113">
        <v>53937.3</v>
      </c>
      <c r="F20" s="209">
        <f>SUM(C20:E20)</f>
        <v>1272627.2</v>
      </c>
      <c r="G20" s="209">
        <f>F20/365</f>
        <v>3486.6498630136985</v>
      </c>
      <c r="H20" s="256"/>
      <c r="I20" s="255">
        <v>0</v>
      </c>
      <c r="J20" s="190">
        <v>0</v>
      </c>
    </row>
    <row r="21" spans="1:12" s="1" customFormat="1" ht="24" customHeight="1" thickTop="1" thickBot="1">
      <c r="A21" s="124" t="s">
        <v>79</v>
      </c>
      <c r="B21" s="125">
        <f t="shared" ref="B21" si="4">SUM(B5:B20)</f>
        <v>265</v>
      </c>
      <c r="C21" s="138">
        <f>SUM(C5:C20)</f>
        <v>10593576.6</v>
      </c>
      <c r="D21" s="138">
        <f>SUM(D5:D20)</f>
        <v>5859426.8000000007</v>
      </c>
      <c r="E21" s="138">
        <f>SUM(E5:E20)</f>
        <v>872804.8</v>
      </c>
      <c r="F21" s="140">
        <f>SUM(F5:F20)</f>
        <v>17325808.199999999</v>
      </c>
      <c r="G21" s="140">
        <f>SUM(G5:G20)</f>
        <v>47467.967671232873</v>
      </c>
      <c r="H21" s="140"/>
      <c r="I21" s="140">
        <f>SUM(I5:I20)</f>
        <v>11921</v>
      </c>
      <c r="J21" s="140">
        <f>SUM(J5:J20)</f>
        <v>3218670</v>
      </c>
      <c r="K21" s="15"/>
    </row>
    <row r="22" spans="1:12" s="1" customFormat="1" ht="20.25" customHeight="1" thickTop="1">
      <c r="A22" s="309" t="s">
        <v>38</v>
      </c>
      <c r="B22" s="310"/>
      <c r="C22" s="310"/>
      <c r="D22" s="310"/>
      <c r="E22" s="310"/>
      <c r="F22" s="310"/>
      <c r="G22" s="19"/>
      <c r="H22" s="32"/>
      <c r="I22" s="32"/>
      <c r="J22" s="12"/>
    </row>
    <row r="23" spans="1:12" s="1" customFormat="1" ht="16.5" customHeight="1">
      <c r="A23" s="302" t="s">
        <v>235</v>
      </c>
      <c r="B23" s="302"/>
      <c r="C23" s="302"/>
      <c r="D23" s="302"/>
      <c r="E23" s="302"/>
      <c r="F23" s="302"/>
      <c r="G23" s="302"/>
      <c r="H23" s="302"/>
      <c r="I23" s="302"/>
      <c r="J23" s="302"/>
    </row>
    <row r="24" spans="1:12" s="1" customFormat="1" ht="15.75" customHeight="1">
      <c r="A24" s="301" t="s">
        <v>162</v>
      </c>
      <c r="B24" s="301"/>
      <c r="C24" s="301"/>
      <c r="D24" s="301"/>
      <c r="E24" s="301"/>
      <c r="F24" s="7"/>
      <c r="G24" s="7"/>
      <c r="H24" s="7"/>
      <c r="I24" s="7"/>
      <c r="J24" s="7"/>
    </row>
    <row r="25" spans="1:12" s="1" customFormat="1" ht="14.25" customHeight="1">
      <c r="A25" s="313" t="s">
        <v>188</v>
      </c>
      <c r="B25" s="314"/>
      <c r="C25" s="314"/>
      <c r="D25" s="314"/>
      <c r="E25" s="314"/>
      <c r="F25" s="314"/>
      <c r="G25" s="314"/>
      <c r="H25" s="314"/>
      <c r="I25" s="314"/>
      <c r="J25" s="314"/>
    </row>
    <row r="26" spans="1:12" s="1" customFormat="1" ht="19.5" customHeight="1">
      <c r="A26" s="298" t="s">
        <v>231</v>
      </c>
      <c r="B26" s="299"/>
      <c r="C26" s="299"/>
      <c r="D26" s="299"/>
      <c r="E26" s="299"/>
      <c r="F26" s="299"/>
      <c r="G26" s="299"/>
      <c r="H26" s="299"/>
      <c r="I26" s="299"/>
      <c r="J26" s="7"/>
    </row>
    <row r="27" spans="1:12" s="3" customFormat="1" ht="12.75" customHeight="1">
      <c r="A27" s="300" t="s">
        <v>147</v>
      </c>
      <c r="B27" s="300"/>
      <c r="C27" s="300"/>
      <c r="D27" s="300"/>
      <c r="E27" s="300"/>
      <c r="F27" s="300"/>
      <c r="G27" s="300"/>
      <c r="H27" s="300"/>
      <c r="I27" s="300"/>
      <c r="J27" s="41"/>
    </row>
    <row r="28" spans="1:12" s="3" customFormat="1" ht="2.25" customHeight="1">
      <c r="A28" s="157"/>
      <c r="B28" s="156"/>
      <c r="C28" s="156"/>
      <c r="D28" s="156"/>
      <c r="E28" s="156"/>
      <c r="F28" s="156"/>
      <c r="G28" s="156"/>
      <c r="H28" s="156"/>
      <c r="I28" s="156"/>
      <c r="J28" s="41"/>
    </row>
    <row r="29" spans="1:12" ht="18.75" customHeight="1">
      <c r="A29" s="294" t="s">
        <v>28</v>
      </c>
      <c r="B29" s="294"/>
      <c r="C29" s="294"/>
      <c r="D29" s="295">
        <v>13</v>
      </c>
      <c r="E29" s="295"/>
      <c r="F29" s="295"/>
      <c r="G29" s="295"/>
      <c r="H29" s="295"/>
      <c r="I29" s="295"/>
      <c r="J29" s="295"/>
    </row>
    <row r="31" spans="1:12">
      <c r="D31" s="16"/>
    </row>
  </sheetData>
  <mergeCells count="16">
    <mergeCell ref="K12:L12"/>
    <mergeCell ref="A25:J25"/>
    <mergeCell ref="A24:E24"/>
    <mergeCell ref="K16:L16"/>
    <mergeCell ref="A29:C29"/>
    <mergeCell ref="A23:J23"/>
    <mergeCell ref="A1:J1"/>
    <mergeCell ref="D29:J29"/>
    <mergeCell ref="A22:F22"/>
    <mergeCell ref="A3:A4"/>
    <mergeCell ref="B3:B4"/>
    <mergeCell ref="C3:G3"/>
    <mergeCell ref="H3:H4"/>
    <mergeCell ref="I3:J3"/>
    <mergeCell ref="A26:I26"/>
    <mergeCell ref="A27:I27"/>
  </mergeCells>
  <printOptions horizontalCentered="1"/>
  <pageMargins left="0.511811023622047" right="0.511811023622047" top="0.59055118110236204" bottom="0" header="0.31496062992126" footer="0.31496062992126"/>
  <pageSetup paperSize="9" scale="90" orientation="landscape" r:id="rId1"/>
  <drawing r:id="rId2"/>
</worksheet>
</file>

<file path=xl/worksheets/sheet4.xml><?xml version="1.0" encoding="utf-8"?>
<worksheet xmlns="http://schemas.openxmlformats.org/spreadsheetml/2006/main" xmlns:r="http://schemas.openxmlformats.org/officeDocument/2006/relationships">
  <sheetPr>
    <tabColor rgb="FF00B050"/>
  </sheetPr>
  <dimension ref="A1:K30"/>
  <sheetViews>
    <sheetView rightToLeft="1" view="pageBreakPreview" topLeftCell="A13" zoomScaleSheetLayoutView="100" workbookViewId="0">
      <selection activeCell="P3" sqref="P3"/>
    </sheetView>
  </sheetViews>
  <sheetFormatPr defaultColWidth="9" defaultRowHeight="14.25"/>
  <cols>
    <col min="1" max="1" width="13.25" style="1" customWidth="1"/>
    <col min="2" max="2" width="13.125" style="1" customWidth="1"/>
    <col min="3" max="3" width="15.625" style="1" customWidth="1"/>
    <col min="4" max="4" width="12.875" style="1" customWidth="1"/>
    <col min="5" max="5" width="16" style="1" customWidth="1"/>
    <col min="6" max="6" width="0.875" style="1" customWidth="1"/>
    <col min="7" max="7" width="11.625" style="1" customWidth="1"/>
    <col min="8" max="8" width="11.625" style="15" customWidth="1"/>
    <col min="9" max="10" width="11.625" style="1" customWidth="1"/>
    <col min="11" max="16384" width="9" style="1"/>
  </cols>
  <sheetData>
    <row r="1" spans="1:11" ht="27" customHeight="1">
      <c r="A1" s="317" t="s">
        <v>236</v>
      </c>
      <c r="B1" s="317"/>
      <c r="C1" s="317"/>
      <c r="D1" s="317"/>
      <c r="E1" s="317"/>
      <c r="F1" s="317"/>
      <c r="G1" s="317"/>
      <c r="H1" s="317"/>
      <c r="I1" s="317"/>
      <c r="J1" s="317"/>
    </row>
    <row r="2" spans="1:11" ht="22.5" customHeight="1" thickBot="1">
      <c r="A2" s="136" t="s">
        <v>168</v>
      </c>
      <c r="B2" s="8"/>
      <c r="C2" s="8"/>
      <c r="D2" s="8"/>
      <c r="E2" s="8"/>
      <c r="F2" s="8"/>
      <c r="G2" s="8"/>
      <c r="H2" s="13"/>
      <c r="I2" s="8"/>
      <c r="J2" s="8"/>
    </row>
    <row r="3" spans="1:11" ht="28.5" customHeight="1" thickTop="1">
      <c r="A3" s="290" t="s">
        <v>0</v>
      </c>
      <c r="B3" s="293" t="s">
        <v>149</v>
      </c>
      <c r="C3" s="293"/>
      <c r="D3" s="293"/>
      <c r="E3" s="293"/>
      <c r="F3" s="120"/>
      <c r="G3" s="293" t="s">
        <v>148</v>
      </c>
      <c r="H3" s="293"/>
      <c r="I3" s="293"/>
      <c r="J3" s="293"/>
    </row>
    <row r="4" spans="1:11" ht="35.25" customHeight="1">
      <c r="A4" s="291"/>
      <c r="B4" s="118" t="s">
        <v>36</v>
      </c>
      <c r="C4" s="118" t="s">
        <v>37</v>
      </c>
      <c r="D4" s="118" t="s">
        <v>18</v>
      </c>
      <c r="E4" s="118" t="s">
        <v>62</v>
      </c>
      <c r="F4" s="119"/>
      <c r="G4" s="118" t="s">
        <v>118</v>
      </c>
      <c r="H4" s="118" t="s">
        <v>119</v>
      </c>
      <c r="I4" s="118" t="s">
        <v>120</v>
      </c>
      <c r="J4" s="118" t="s">
        <v>14</v>
      </c>
    </row>
    <row r="5" spans="1:11" ht="24" customHeight="1">
      <c r="A5" s="168" t="s">
        <v>1</v>
      </c>
      <c r="B5" s="190">
        <v>634014</v>
      </c>
      <c r="C5" s="190">
        <v>219556.8</v>
      </c>
      <c r="D5" s="190">
        <v>0</v>
      </c>
      <c r="E5" s="196">
        <f t="shared" ref="E5:E21" si="0">SUM(B5:D5)</f>
        <v>853570.8</v>
      </c>
      <c r="F5" s="168"/>
      <c r="G5" s="79">
        <f>B5/E5*100</f>
        <v>74.277845493308817</v>
      </c>
      <c r="H5" s="79">
        <f>C5/E5*100</f>
        <v>25.722154506691179</v>
      </c>
      <c r="I5" s="79">
        <f>D5/E5*100</f>
        <v>0</v>
      </c>
      <c r="J5" s="79">
        <f>SUM(G5:I5)</f>
        <v>100</v>
      </c>
      <c r="K5" s="45"/>
    </row>
    <row r="6" spans="1:11" ht="24" customHeight="1">
      <c r="A6" s="258" t="s">
        <v>2</v>
      </c>
      <c r="B6" s="190">
        <v>357909</v>
      </c>
      <c r="C6" s="190">
        <v>248422.39999999999</v>
      </c>
      <c r="D6" s="190">
        <v>454</v>
      </c>
      <c r="E6" s="196">
        <f t="shared" si="0"/>
        <v>606785.4</v>
      </c>
      <c r="F6" s="168"/>
      <c r="G6" s="79">
        <f>B6/E6*100</f>
        <v>58.984444912484712</v>
      </c>
      <c r="H6" s="79">
        <f>C6/E6*100</f>
        <v>40.940734566125023</v>
      </c>
      <c r="I6" s="79">
        <f>D6/E6*100</f>
        <v>7.4820521390264169E-2</v>
      </c>
      <c r="J6" s="79">
        <f>SUM(G6:I6)</f>
        <v>100</v>
      </c>
    </row>
    <row r="7" spans="1:11" ht="24" customHeight="1">
      <c r="A7" s="168" t="s">
        <v>3</v>
      </c>
      <c r="B7" s="190">
        <v>409561</v>
      </c>
      <c r="C7" s="190">
        <v>269393.60000000003</v>
      </c>
      <c r="D7" s="190">
        <v>588183</v>
      </c>
      <c r="E7" s="196">
        <f t="shared" si="0"/>
        <v>1267137.6000000001</v>
      </c>
      <c r="F7" s="168"/>
      <c r="G7" s="79">
        <f>B7/E7*100</f>
        <v>32.321746272859393</v>
      </c>
      <c r="H7" s="79">
        <f>C7/E7*100</f>
        <v>21.26001154097235</v>
      </c>
      <c r="I7" s="79">
        <f>D7/E7*100</f>
        <v>46.418242186168257</v>
      </c>
      <c r="J7" s="79">
        <f>SUM(G7:I7)</f>
        <v>100</v>
      </c>
    </row>
    <row r="8" spans="1:11" ht="24" customHeight="1">
      <c r="A8" s="168" t="s">
        <v>15</v>
      </c>
      <c r="B8" s="190">
        <v>628825</v>
      </c>
      <c r="C8" s="90">
        <v>1905537.6</v>
      </c>
      <c r="D8" s="90">
        <v>140855</v>
      </c>
      <c r="E8" s="196">
        <f t="shared" si="0"/>
        <v>2675217.6</v>
      </c>
      <c r="F8" s="168"/>
      <c r="G8" s="79">
        <f>B8/E8*100</f>
        <v>23.505564556692509</v>
      </c>
      <c r="H8" s="79">
        <f>C8/E8*100</f>
        <v>71.229256266854705</v>
      </c>
      <c r="I8" s="79">
        <f>D8/E8*100</f>
        <v>5.2651791764527864</v>
      </c>
      <c r="J8" s="79">
        <f t="shared" ref="J8:J21" si="1">SUM(G8:I8)</f>
        <v>100</v>
      </c>
      <c r="K8" s="153"/>
    </row>
    <row r="9" spans="1:11" s="3" customFormat="1" ht="24" customHeight="1">
      <c r="A9" s="168" t="s">
        <v>33</v>
      </c>
      <c r="B9" s="190">
        <v>2329578</v>
      </c>
      <c r="C9" s="190">
        <v>183032</v>
      </c>
      <c r="D9" s="190">
        <v>0</v>
      </c>
      <c r="E9" s="196">
        <f t="shared" si="0"/>
        <v>2512610</v>
      </c>
      <c r="F9" s="168"/>
      <c r="G9" s="79">
        <f t="shared" ref="G9:G21" si="2">B9/E9*100</f>
        <v>92.715463203601033</v>
      </c>
      <c r="H9" s="79">
        <f t="shared" ref="H9:H21" si="3">C9/E9*100</f>
        <v>7.2845367963989629</v>
      </c>
      <c r="I9" s="79">
        <f t="shared" ref="I9:I21" si="4">D9/E9*100</f>
        <v>0</v>
      </c>
      <c r="J9" s="79">
        <f t="shared" si="1"/>
        <v>100</v>
      </c>
    </row>
    <row r="10" spans="1:11" ht="24" customHeight="1">
      <c r="A10" s="168" t="s">
        <v>34</v>
      </c>
      <c r="B10" s="90">
        <v>434650</v>
      </c>
      <c r="C10" s="90">
        <v>111264</v>
      </c>
      <c r="D10" s="90">
        <v>10350</v>
      </c>
      <c r="E10" s="196">
        <f t="shared" si="0"/>
        <v>556264</v>
      </c>
      <c r="F10" s="168"/>
      <c r="G10" s="79">
        <f t="shared" ref="G10:G15" si="5">B10/E10*100</f>
        <v>78.137359239497798</v>
      </c>
      <c r="H10" s="79">
        <f t="shared" ref="H10:H15" si="6">C10/E10*100</f>
        <v>20.002013432470914</v>
      </c>
      <c r="I10" s="79">
        <f t="shared" ref="I10:I15" si="7">D10/E10*100</f>
        <v>1.8606273280312946</v>
      </c>
      <c r="J10" s="79">
        <f t="shared" si="1"/>
        <v>100.00000000000001</v>
      </c>
    </row>
    <row r="11" spans="1:11" ht="24" customHeight="1">
      <c r="A11" s="258" t="s">
        <v>4</v>
      </c>
      <c r="B11" s="190">
        <v>409331</v>
      </c>
      <c r="C11" s="190">
        <v>146630.39999999999</v>
      </c>
      <c r="D11" s="190">
        <v>1850.5</v>
      </c>
      <c r="E11" s="196">
        <f t="shared" si="0"/>
        <v>557811.9</v>
      </c>
      <c r="F11" s="168"/>
      <c r="G11" s="79">
        <f t="shared" si="5"/>
        <v>73.381546718526437</v>
      </c>
      <c r="H11" s="79">
        <f t="shared" si="6"/>
        <v>26.286710627722353</v>
      </c>
      <c r="I11" s="79">
        <f t="shared" si="7"/>
        <v>0.33174265375120177</v>
      </c>
      <c r="J11" s="79">
        <f t="shared" si="1"/>
        <v>100</v>
      </c>
    </row>
    <row r="12" spans="1:11" ht="24" customHeight="1">
      <c r="A12" s="168" t="s">
        <v>5</v>
      </c>
      <c r="B12" s="190">
        <v>645734.80000000005</v>
      </c>
      <c r="C12" s="190">
        <v>480634.9</v>
      </c>
      <c r="D12" s="190">
        <v>13140</v>
      </c>
      <c r="E12" s="196">
        <f t="shared" si="0"/>
        <v>1139509.7000000002</v>
      </c>
      <c r="F12" s="168"/>
      <c r="G12" s="79">
        <f t="shared" si="5"/>
        <v>56.667775623147385</v>
      </c>
      <c r="H12" s="79">
        <f t="shared" si="6"/>
        <v>42.179096851917976</v>
      </c>
      <c r="I12" s="79">
        <f t="shared" si="7"/>
        <v>1.1531275249346273</v>
      </c>
      <c r="J12" s="79">
        <f t="shared" si="1"/>
        <v>100</v>
      </c>
    </row>
    <row r="13" spans="1:11" ht="24" customHeight="1">
      <c r="A13" s="168" t="s">
        <v>6</v>
      </c>
      <c r="B13" s="209">
        <v>535270</v>
      </c>
      <c r="C13" s="209">
        <v>312049.2</v>
      </c>
      <c r="D13" s="209">
        <v>30897</v>
      </c>
      <c r="E13" s="196">
        <f t="shared" si="0"/>
        <v>878216.2</v>
      </c>
      <c r="F13" s="168"/>
      <c r="G13" s="79">
        <f t="shared" si="5"/>
        <v>60.949684143836116</v>
      </c>
      <c r="H13" s="79">
        <f t="shared" si="6"/>
        <v>35.532161670440608</v>
      </c>
      <c r="I13" s="79">
        <f t="shared" si="7"/>
        <v>3.5181541857232879</v>
      </c>
      <c r="J13" s="79">
        <f t="shared" si="1"/>
        <v>100.00000000000001</v>
      </c>
    </row>
    <row r="14" spans="1:11" s="153" customFormat="1" ht="24" customHeight="1">
      <c r="A14" s="168" t="s">
        <v>7</v>
      </c>
      <c r="B14" s="90">
        <v>702769</v>
      </c>
      <c r="C14" s="90">
        <v>813587.2</v>
      </c>
      <c r="D14" s="90">
        <v>3776</v>
      </c>
      <c r="E14" s="196">
        <f t="shared" si="0"/>
        <v>1520132.2</v>
      </c>
      <c r="F14" s="168"/>
      <c r="G14" s="79">
        <f t="shared" si="5"/>
        <v>46.230781770164462</v>
      </c>
      <c r="H14" s="79">
        <f t="shared" si="6"/>
        <v>53.520818781419145</v>
      </c>
      <c r="I14" s="79">
        <f t="shared" si="7"/>
        <v>0.2483994484163943</v>
      </c>
      <c r="J14" s="79">
        <f t="shared" si="1"/>
        <v>100</v>
      </c>
    </row>
    <row r="15" spans="1:11" ht="24" customHeight="1">
      <c r="A15" s="168" t="s">
        <v>8</v>
      </c>
      <c r="B15" s="190">
        <v>612870</v>
      </c>
      <c r="C15" s="190">
        <v>560449.6</v>
      </c>
      <c r="D15" s="190">
        <v>1291</v>
      </c>
      <c r="E15" s="196">
        <f>SUM(B15:D15)</f>
        <v>1174610.6000000001</v>
      </c>
      <c r="F15" s="168"/>
      <c r="G15" s="79">
        <f t="shared" si="5"/>
        <v>52.176440430556305</v>
      </c>
      <c r="H15" s="79">
        <f t="shared" si="6"/>
        <v>47.71365080478585</v>
      </c>
      <c r="I15" s="79">
        <f t="shared" si="7"/>
        <v>0.10990876465783639</v>
      </c>
      <c r="J15" s="79">
        <f t="shared" si="1"/>
        <v>99.999999999999986</v>
      </c>
    </row>
    <row r="16" spans="1:11" ht="24" customHeight="1">
      <c r="A16" s="168" t="s">
        <v>9</v>
      </c>
      <c r="B16" s="190">
        <v>262057</v>
      </c>
      <c r="C16" s="190">
        <v>149827.20000000001</v>
      </c>
      <c r="D16" s="190">
        <v>1850</v>
      </c>
      <c r="E16" s="196">
        <f t="shared" si="0"/>
        <v>413734.2</v>
      </c>
      <c r="F16" s="168"/>
      <c r="G16" s="79">
        <f t="shared" ref="G16" si="8">B16/E16*100</f>
        <v>63.339458038518451</v>
      </c>
      <c r="H16" s="79">
        <f t="shared" ref="H16" si="9">C16/E16*100</f>
        <v>36.213394976774943</v>
      </c>
      <c r="I16" s="79">
        <f t="shared" ref="I16" si="10">D16/E16*100</f>
        <v>0.4471469847066063</v>
      </c>
      <c r="J16" s="79">
        <f t="shared" ref="J16" si="11">SUM(G16:I16)</f>
        <v>100</v>
      </c>
    </row>
    <row r="17" spans="1:10" ht="24" customHeight="1">
      <c r="A17" s="168" t="s">
        <v>10</v>
      </c>
      <c r="B17" s="190">
        <v>154196.79999999999</v>
      </c>
      <c r="C17" s="209">
        <v>51120</v>
      </c>
      <c r="D17" s="209">
        <v>0</v>
      </c>
      <c r="E17" s="196">
        <f t="shared" si="0"/>
        <v>205316.8</v>
      </c>
      <c r="F17" s="168"/>
      <c r="G17" s="79">
        <f>B17/E17*100</f>
        <v>75.101891321119368</v>
      </c>
      <c r="H17" s="79">
        <f>C17/E17*100</f>
        <v>24.898108678880636</v>
      </c>
      <c r="I17" s="79">
        <f t="shared" si="4"/>
        <v>0</v>
      </c>
      <c r="J17" s="79">
        <f t="shared" si="1"/>
        <v>100</v>
      </c>
    </row>
    <row r="18" spans="1:10" ht="24" customHeight="1">
      <c r="A18" s="168" t="s">
        <v>11</v>
      </c>
      <c r="B18" s="190">
        <v>1145200</v>
      </c>
      <c r="C18" s="190">
        <v>69440</v>
      </c>
      <c r="D18" s="190">
        <v>506</v>
      </c>
      <c r="E18" s="196">
        <f t="shared" si="0"/>
        <v>1215146</v>
      </c>
      <c r="F18" s="168"/>
      <c r="G18" s="79">
        <f>B18/E18*100</f>
        <v>94.243819261224587</v>
      </c>
      <c r="H18" s="79">
        <f>C18/E18*100</f>
        <v>5.714539652025354</v>
      </c>
      <c r="I18" s="79">
        <f>D18/E18*100</f>
        <v>4.1641086750069542E-2</v>
      </c>
      <c r="J18" s="79">
        <f t="shared" si="1"/>
        <v>100.00000000000001</v>
      </c>
    </row>
    <row r="19" spans="1:10" ht="24" customHeight="1">
      <c r="A19" s="168" t="s">
        <v>12</v>
      </c>
      <c r="B19" s="190">
        <v>386175</v>
      </c>
      <c r="C19" s="190">
        <v>65228</v>
      </c>
      <c r="D19" s="190">
        <v>25715</v>
      </c>
      <c r="E19" s="196">
        <f t="shared" si="0"/>
        <v>477118</v>
      </c>
      <c r="F19" s="168"/>
      <c r="G19" s="79">
        <f>B19/E19*100</f>
        <v>80.939096827199975</v>
      </c>
      <c r="H19" s="79">
        <f>C19/E19*100</f>
        <v>13.671251137035284</v>
      </c>
      <c r="I19" s="79">
        <f>D19/E19*100</f>
        <v>5.3896520357647377</v>
      </c>
      <c r="J19" s="79">
        <f t="shared" si="1"/>
        <v>100</v>
      </c>
    </row>
    <row r="20" spans="1:10" ht="24" customHeight="1" thickBot="1">
      <c r="A20" s="169" t="s">
        <v>13</v>
      </c>
      <c r="B20" s="190">
        <v>945436</v>
      </c>
      <c r="C20" s="113">
        <v>273253.90000000002</v>
      </c>
      <c r="D20" s="113">
        <v>53937.3</v>
      </c>
      <c r="E20" s="257">
        <f t="shared" si="0"/>
        <v>1272627.2</v>
      </c>
      <c r="F20" s="169"/>
      <c r="G20" s="79">
        <f>B20/E20*100</f>
        <v>74.290098467170907</v>
      </c>
      <c r="H20" s="79">
        <f>C20/E20*100</f>
        <v>21.47163756990264</v>
      </c>
      <c r="I20" s="79">
        <f>D20/E20*100</f>
        <v>4.2382639629264567</v>
      </c>
      <c r="J20" s="79">
        <v>100</v>
      </c>
    </row>
    <row r="21" spans="1:10" ht="24.75" customHeight="1" thickTop="1" thickBot="1">
      <c r="A21" s="141" t="s">
        <v>79</v>
      </c>
      <c r="B21" s="142">
        <f>SUM(B5:B20)</f>
        <v>10593576.6</v>
      </c>
      <c r="C21" s="142">
        <f>SUM(C5:C20)</f>
        <v>5859426.8000000007</v>
      </c>
      <c r="D21" s="142">
        <f>SUM(D5:D20)</f>
        <v>872804.8</v>
      </c>
      <c r="E21" s="142">
        <f t="shared" si="0"/>
        <v>17325808.199999999</v>
      </c>
      <c r="F21" s="141"/>
      <c r="G21" s="143">
        <f t="shared" si="2"/>
        <v>61.143332984605017</v>
      </c>
      <c r="H21" s="143">
        <f t="shared" si="3"/>
        <v>33.819067672698814</v>
      </c>
      <c r="I21" s="143">
        <f t="shared" si="4"/>
        <v>5.0375993426961756</v>
      </c>
      <c r="J21" s="143">
        <f t="shared" si="1"/>
        <v>100</v>
      </c>
    </row>
    <row r="22" spans="1:10" ht="9.75" customHeight="1" thickTop="1">
      <c r="A22" s="104"/>
      <c r="B22" s="104"/>
      <c r="C22" s="104"/>
      <c r="D22" s="104"/>
      <c r="E22" s="104"/>
      <c r="F22" s="104"/>
      <c r="G22" s="104"/>
      <c r="H22" s="104"/>
      <c r="I22" s="104"/>
      <c r="J22" s="104"/>
    </row>
    <row r="23" spans="1:10" ht="12.75" customHeight="1">
      <c r="A23" s="318" t="s">
        <v>38</v>
      </c>
      <c r="B23" s="318"/>
      <c r="C23" s="318"/>
      <c r="D23" s="318"/>
      <c r="E23" s="318"/>
      <c r="F23" s="318"/>
      <c r="G23" s="318"/>
      <c r="H23" s="318"/>
      <c r="I23" s="318"/>
      <c r="J23" s="318"/>
    </row>
    <row r="24" spans="1:10" ht="3" customHeight="1">
      <c r="A24" s="292"/>
      <c r="B24" s="292"/>
      <c r="C24" s="292"/>
      <c r="D24" s="292"/>
      <c r="E24" s="292"/>
      <c r="F24" s="292"/>
      <c r="G24" s="292"/>
      <c r="H24" s="292"/>
      <c r="I24" s="7"/>
      <c r="J24" s="7"/>
    </row>
    <row r="25" spans="1:10" ht="21" customHeight="1">
      <c r="A25" s="298" t="s">
        <v>231</v>
      </c>
      <c r="B25" s="299"/>
      <c r="C25" s="299"/>
      <c r="D25" s="299"/>
      <c r="E25" s="299"/>
      <c r="F25" s="299"/>
      <c r="G25" s="299"/>
      <c r="H25" s="299"/>
      <c r="I25" s="299"/>
      <c r="J25" s="145"/>
    </row>
    <row r="26" spans="1:10" s="3" customFormat="1" ht="18" customHeight="1">
      <c r="A26" s="316" t="s">
        <v>147</v>
      </c>
      <c r="B26" s="316"/>
      <c r="C26" s="316"/>
      <c r="D26" s="316"/>
      <c r="E26" s="316"/>
      <c r="F26" s="316"/>
      <c r="G26" s="316"/>
      <c r="H26" s="316"/>
      <c r="I26" s="316"/>
      <c r="J26" s="316"/>
    </row>
    <row r="27" spans="1:10" s="3" customFormat="1" ht="8.25" customHeight="1">
      <c r="A27" s="78"/>
      <c r="B27" s="104"/>
      <c r="C27" s="104"/>
      <c r="D27" s="104"/>
      <c r="E27" s="104"/>
      <c r="F27" s="104"/>
      <c r="G27" s="78"/>
      <c r="H27" s="78"/>
      <c r="I27" s="78"/>
      <c r="J27" s="78"/>
    </row>
    <row r="28" spans="1:10" ht="19.5" customHeight="1">
      <c r="A28" s="294" t="s">
        <v>28</v>
      </c>
      <c r="B28" s="294"/>
      <c r="C28" s="294"/>
      <c r="D28" s="294"/>
      <c r="E28" s="294"/>
      <c r="F28" s="294"/>
      <c r="G28" s="294"/>
      <c r="H28" s="295">
        <v>14</v>
      </c>
      <c r="I28" s="295"/>
      <c r="J28" s="295"/>
    </row>
    <row r="30" spans="1:10">
      <c r="H30" s="16"/>
    </row>
  </sheetData>
  <mergeCells count="10">
    <mergeCell ref="A26:J26"/>
    <mergeCell ref="A28:G28"/>
    <mergeCell ref="H28:J28"/>
    <mergeCell ref="A1:J1"/>
    <mergeCell ref="A3:A4"/>
    <mergeCell ref="G3:J3"/>
    <mergeCell ref="A23:J23"/>
    <mergeCell ref="A24:H24"/>
    <mergeCell ref="B3:E3"/>
    <mergeCell ref="A25:I25"/>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5.xml><?xml version="1.0" encoding="utf-8"?>
<worksheet xmlns="http://schemas.openxmlformats.org/spreadsheetml/2006/main" xmlns:r="http://schemas.openxmlformats.org/officeDocument/2006/relationships">
  <sheetPr>
    <tabColor rgb="FF00B050"/>
  </sheetPr>
  <dimension ref="A1:H28"/>
  <sheetViews>
    <sheetView rightToLeft="1" view="pageBreakPreview" topLeftCell="A7" zoomScaleSheetLayoutView="100" workbookViewId="0">
      <selection activeCell="H12" sqref="H12"/>
    </sheetView>
  </sheetViews>
  <sheetFormatPr defaultRowHeight="14.25"/>
  <cols>
    <col min="1" max="1" width="14.125" customWidth="1"/>
    <col min="2" max="2" width="15.375" customWidth="1"/>
    <col min="3" max="3" width="15.875" customWidth="1"/>
    <col min="4" max="4" width="14.375" customWidth="1"/>
    <col min="5" max="5" width="16.625" customWidth="1"/>
    <col min="6" max="6" width="15.625" customWidth="1"/>
    <col min="7" max="7" width="15.125" customWidth="1"/>
    <col min="8" max="8" width="44.5" customWidth="1"/>
  </cols>
  <sheetData>
    <row r="1" spans="1:8" ht="24" customHeight="1">
      <c r="A1" s="288" t="s">
        <v>196</v>
      </c>
      <c r="B1" s="289"/>
      <c r="C1" s="289"/>
      <c r="D1" s="289"/>
      <c r="E1" s="289"/>
      <c r="F1" s="289"/>
      <c r="G1" s="289"/>
    </row>
    <row r="2" spans="1:8" ht="19.5" customHeight="1" thickBot="1">
      <c r="A2" s="136" t="s">
        <v>169</v>
      </c>
      <c r="B2" s="8"/>
      <c r="C2" s="8"/>
      <c r="D2" s="8"/>
      <c r="E2" s="8"/>
      <c r="F2" s="8"/>
      <c r="G2" s="8"/>
    </row>
    <row r="3" spans="1:8" ht="47.25" customHeight="1" thickTop="1">
      <c r="A3" s="123" t="s">
        <v>0</v>
      </c>
      <c r="B3" s="123" t="s">
        <v>80</v>
      </c>
      <c r="C3" s="123" t="s">
        <v>48</v>
      </c>
      <c r="D3" s="123" t="s">
        <v>49</v>
      </c>
      <c r="E3" s="123" t="s">
        <v>156</v>
      </c>
      <c r="F3" s="123" t="s">
        <v>77</v>
      </c>
      <c r="G3" s="123" t="s">
        <v>78</v>
      </c>
    </row>
    <row r="4" spans="1:8" ht="22.5" customHeight="1">
      <c r="A4" s="160" t="s">
        <v>1</v>
      </c>
      <c r="B4" s="87">
        <v>2041944.8</v>
      </c>
      <c r="C4" s="190">
        <v>634014</v>
      </c>
      <c r="D4" s="190">
        <f t="shared" ref="D4:D10" si="0">C4/365</f>
        <v>1737.0246575342467</v>
      </c>
      <c r="E4" s="200">
        <f t="shared" ref="E4:E10" si="1">C4*1000</f>
        <v>634014000</v>
      </c>
      <c r="F4" s="190">
        <f t="shared" ref="F4:F10" si="2">E4/365</f>
        <v>1737024.6575342466</v>
      </c>
      <c r="G4" s="190">
        <f t="shared" ref="G4:G11" si="3">F4/B4</f>
        <v>0.85067170157305261</v>
      </c>
    </row>
    <row r="5" spans="1:8" ht="22.5" customHeight="1">
      <c r="A5" s="160" t="s">
        <v>2</v>
      </c>
      <c r="B5" s="87">
        <v>1190776.6000000001</v>
      </c>
      <c r="C5" s="190">
        <v>357909</v>
      </c>
      <c r="D5" s="195">
        <f t="shared" si="0"/>
        <v>980.57260273972599</v>
      </c>
      <c r="E5" s="87">
        <f t="shared" si="1"/>
        <v>357909000</v>
      </c>
      <c r="F5" s="90">
        <f t="shared" si="2"/>
        <v>980572.60273972608</v>
      </c>
      <c r="G5" s="79">
        <f t="shared" si="3"/>
        <v>0.82347318778327183</v>
      </c>
      <c r="H5" s="203"/>
    </row>
    <row r="6" spans="1:8" ht="22.5" customHeight="1">
      <c r="A6" s="160" t="s">
        <v>3</v>
      </c>
      <c r="B6" s="87">
        <v>733607.32</v>
      </c>
      <c r="C6" s="190">
        <v>409561</v>
      </c>
      <c r="D6" s="195">
        <f t="shared" si="0"/>
        <v>1122.0849315068492</v>
      </c>
      <c r="E6" s="87">
        <f t="shared" si="1"/>
        <v>409561000</v>
      </c>
      <c r="F6" s="90">
        <f t="shared" si="2"/>
        <v>1122084.9315068494</v>
      </c>
      <c r="G6" s="79">
        <f t="shared" si="3"/>
        <v>1.5295443501120591</v>
      </c>
    </row>
    <row r="7" spans="1:8" ht="22.5" customHeight="1">
      <c r="A7" s="160" t="s">
        <v>29</v>
      </c>
      <c r="B7" s="87">
        <v>804895.65</v>
      </c>
      <c r="C7" s="90">
        <v>628825</v>
      </c>
      <c r="D7" s="195">
        <f t="shared" si="0"/>
        <v>1722.8082191780823</v>
      </c>
      <c r="E7" s="87">
        <f t="shared" si="1"/>
        <v>628825000</v>
      </c>
      <c r="F7" s="90">
        <f t="shared" si="2"/>
        <v>1722808.2191780822</v>
      </c>
      <c r="G7" s="79">
        <f t="shared" si="3"/>
        <v>2.1404118896382185</v>
      </c>
    </row>
    <row r="8" spans="1:8" ht="22.5" customHeight="1">
      <c r="A8" s="160" t="s">
        <v>33</v>
      </c>
      <c r="B8" s="194">
        <v>5843286.5999999996</v>
      </c>
      <c r="C8" s="190">
        <v>2329578</v>
      </c>
      <c r="D8" s="195">
        <f t="shared" si="0"/>
        <v>6382.4054794520544</v>
      </c>
      <c r="E8" s="87">
        <f t="shared" si="1"/>
        <v>2329578000</v>
      </c>
      <c r="F8" s="90">
        <f t="shared" si="2"/>
        <v>6382405.4794520549</v>
      </c>
      <c r="G8" s="79">
        <f t="shared" si="3"/>
        <v>1.0922629534296771</v>
      </c>
    </row>
    <row r="9" spans="1:8" ht="22.5" customHeight="1">
      <c r="A9" s="160" t="s">
        <v>34</v>
      </c>
      <c r="B9" s="200">
        <v>956191.46299999987</v>
      </c>
      <c r="C9" s="190">
        <v>434650</v>
      </c>
      <c r="D9" s="195">
        <f t="shared" si="0"/>
        <v>1190.8219178082193</v>
      </c>
      <c r="E9" s="87">
        <f t="shared" si="1"/>
        <v>434650000</v>
      </c>
      <c r="F9" s="90">
        <f t="shared" si="2"/>
        <v>1190821.9178082191</v>
      </c>
      <c r="G9" s="190">
        <f t="shared" si="3"/>
        <v>1.2453802024879814</v>
      </c>
    </row>
    <row r="10" spans="1:8" ht="22.5" customHeight="1">
      <c r="A10" s="160" t="s">
        <v>4</v>
      </c>
      <c r="B10" s="87">
        <v>931918.44</v>
      </c>
      <c r="C10" s="190">
        <v>409331</v>
      </c>
      <c r="D10" s="195">
        <f t="shared" si="0"/>
        <v>1121.4547945205479</v>
      </c>
      <c r="E10" s="87">
        <f t="shared" si="1"/>
        <v>409331000</v>
      </c>
      <c r="F10" s="90">
        <f t="shared" si="2"/>
        <v>1121454.7945205478</v>
      </c>
      <c r="G10" s="79">
        <f t="shared" si="3"/>
        <v>1.2033829854472542</v>
      </c>
    </row>
    <row r="11" spans="1:8" ht="22.5" customHeight="1">
      <c r="A11" s="160" t="s">
        <v>35</v>
      </c>
      <c r="B11" s="87">
        <v>915260.22</v>
      </c>
      <c r="C11" s="190">
        <v>645734.80000000005</v>
      </c>
      <c r="D11" s="195">
        <f t="shared" ref="D11:D14" si="4">C11/365</f>
        <v>1769.1364383561645</v>
      </c>
      <c r="E11" s="87">
        <f t="shared" ref="E11:E13" si="5">C11*1000</f>
        <v>645734800</v>
      </c>
      <c r="F11" s="90">
        <f t="shared" ref="F11:F14" si="6">E11/365</f>
        <v>1769136.4383561644</v>
      </c>
      <c r="G11" s="79">
        <f t="shared" si="3"/>
        <v>1.932932732896623</v>
      </c>
    </row>
    <row r="12" spans="1:8" ht="22.5" customHeight="1">
      <c r="A12" s="160" t="s">
        <v>6</v>
      </c>
      <c r="B12" s="88">
        <v>791684.1</v>
      </c>
      <c r="C12" s="209">
        <v>535270</v>
      </c>
      <c r="D12" s="239">
        <f t="shared" si="4"/>
        <v>1466.4931506849316</v>
      </c>
      <c r="E12" s="88">
        <f t="shared" si="5"/>
        <v>535270000</v>
      </c>
      <c r="F12" s="113">
        <f t="shared" si="6"/>
        <v>1466493.1506849315</v>
      </c>
      <c r="G12" s="193">
        <f t="shared" ref="G12" si="7">F12/B12</f>
        <v>1.8523716096924665</v>
      </c>
    </row>
    <row r="13" spans="1:8" ht="22.5" customHeight="1">
      <c r="A13" s="160" t="s">
        <v>7</v>
      </c>
      <c r="B13" s="87">
        <v>479540.32</v>
      </c>
      <c r="C13" s="90">
        <v>702769</v>
      </c>
      <c r="D13" s="195">
        <f t="shared" si="4"/>
        <v>1925.3945205479451</v>
      </c>
      <c r="E13" s="87">
        <f t="shared" si="5"/>
        <v>702769000</v>
      </c>
      <c r="F13" s="90">
        <f>E13/365</f>
        <v>1925394.5205479453</v>
      </c>
      <c r="G13" s="79">
        <f>F13/B13</f>
        <v>4.0150836962947043</v>
      </c>
    </row>
    <row r="14" spans="1:8" ht="22.5" customHeight="1">
      <c r="A14" s="160" t="s">
        <v>8</v>
      </c>
      <c r="B14" s="200">
        <v>1008832.8999999999</v>
      </c>
      <c r="C14" s="190">
        <v>612870</v>
      </c>
      <c r="D14" s="195">
        <f t="shared" si="4"/>
        <v>1679.0958904109589</v>
      </c>
      <c r="E14" s="87">
        <f>C14*1000</f>
        <v>612870000</v>
      </c>
      <c r="F14" s="90">
        <f t="shared" si="6"/>
        <v>1679095.8904109588</v>
      </c>
      <c r="G14" s="79">
        <f>F14/B14</f>
        <v>1.6643944605801009</v>
      </c>
    </row>
    <row r="15" spans="1:8" ht="22.5" customHeight="1">
      <c r="A15" s="160" t="s">
        <v>72</v>
      </c>
      <c r="B15" s="87">
        <v>579600</v>
      </c>
      <c r="C15" s="90">
        <v>262057</v>
      </c>
      <c r="D15" s="195">
        <f t="shared" ref="D15" si="8">C15/365</f>
        <v>717.96438356164379</v>
      </c>
      <c r="E15" s="87">
        <f t="shared" ref="E15" si="9">C15*1000</f>
        <v>262057000</v>
      </c>
      <c r="F15" s="90">
        <f>E15/365</f>
        <v>717964.38356164389</v>
      </c>
      <c r="G15" s="79">
        <f>F15/B15</f>
        <v>1.2387239191884816</v>
      </c>
      <c r="H15" s="197"/>
    </row>
    <row r="16" spans="1:8" ht="22.5" customHeight="1">
      <c r="A16" s="160" t="s">
        <v>10</v>
      </c>
      <c r="B16" s="200">
        <v>386570.01</v>
      </c>
      <c r="C16" s="190">
        <v>154196.79999999999</v>
      </c>
      <c r="D16" s="195">
        <f t="shared" ref="D16" si="10">C16/365</f>
        <v>422.45698630136985</v>
      </c>
      <c r="E16" s="87">
        <f t="shared" ref="E16" si="11">C16*1000</f>
        <v>154196800</v>
      </c>
      <c r="F16" s="90">
        <f t="shared" ref="F16" si="12">E16/365</f>
        <v>422456.98630136985</v>
      </c>
      <c r="G16" s="79">
        <f t="shared" ref="G16" si="13">F16/B16</f>
        <v>1.0928343517940511</v>
      </c>
    </row>
    <row r="17" spans="1:7" ht="22.5" customHeight="1">
      <c r="A17" s="160" t="s">
        <v>11</v>
      </c>
      <c r="B17" s="87">
        <v>1259155.8</v>
      </c>
      <c r="C17" s="190">
        <v>1145200</v>
      </c>
      <c r="D17" s="90">
        <f t="shared" ref="D17:D19" si="14">C17/365</f>
        <v>3137.5342465753424</v>
      </c>
      <c r="E17" s="87">
        <f t="shared" ref="E17" si="15">C17*1000</f>
        <v>1145200000</v>
      </c>
      <c r="F17" s="90">
        <f t="shared" ref="F17" si="16">E17/365</f>
        <v>3137534.2465753425</v>
      </c>
      <c r="G17" s="90">
        <f t="shared" ref="G17:G18" si="17">F17/B17</f>
        <v>2.4917760348444111</v>
      </c>
    </row>
    <row r="18" spans="1:7" ht="22.5" customHeight="1">
      <c r="A18" s="160" t="s">
        <v>12</v>
      </c>
      <c r="B18" s="200">
        <v>919599.10000000009</v>
      </c>
      <c r="C18" s="190">
        <v>386175</v>
      </c>
      <c r="D18" s="195">
        <f t="shared" si="14"/>
        <v>1058.013698630137</v>
      </c>
      <c r="E18" s="87">
        <f t="shared" ref="E18:E20" si="18">C18*1000</f>
        <v>386175000</v>
      </c>
      <c r="F18" s="90">
        <f t="shared" ref="F18:F19" si="19">E18/365</f>
        <v>1058013.6986301369</v>
      </c>
      <c r="G18" s="79">
        <f t="shared" si="17"/>
        <v>1.1505162397724582</v>
      </c>
    </row>
    <row r="19" spans="1:7" ht="22.5" customHeight="1" thickBot="1">
      <c r="A19" s="164" t="s">
        <v>13</v>
      </c>
      <c r="B19" s="87">
        <v>2572071.676</v>
      </c>
      <c r="C19" s="190">
        <v>945436</v>
      </c>
      <c r="D19" s="195">
        <f t="shared" si="14"/>
        <v>2590.2356164383564</v>
      </c>
      <c r="E19" s="87">
        <f t="shared" si="18"/>
        <v>945436000</v>
      </c>
      <c r="F19" s="90">
        <f t="shared" si="19"/>
        <v>2590235.6164383562</v>
      </c>
      <c r="G19" s="79">
        <f t="shared" ref="G19" si="20">F19/B19</f>
        <v>1.0070619884382865</v>
      </c>
    </row>
    <row r="20" spans="1:7" s="1" customFormat="1" ht="22.5" customHeight="1" thickTop="1" thickBot="1">
      <c r="A20" s="124" t="s">
        <v>79</v>
      </c>
      <c r="B20" s="137">
        <f>SUM(B4:B19)</f>
        <v>21414934.998999998</v>
      </c>
      <c r="C20" s="138">
        <f>SUM(C4:C19)</f>
        <v>10593576.6</v>
      </c>
      <c r="D20" s="138">
        <f>C20/365</f>
        <v>29023.497534246573</v>
      </c>
      <c r="E20" s="126">
        <f t="shared" si="18"/>
        <v>10593576600</v>
      </c>
      <c r="F20" s="138">
        <f>SUM(F4:F19)</f>
        <v>29023497.534246579</v>
      </c>
      <c r="G20" s="138">
        <f>F20/B20</f>
        <v>1.3552923478685261</v>
      </c>
    </row>
    <row r="21" spans="1:7" s="1" customFormat="1" ht="5.25" customHeight="1" thickTop="1">
      <c r="A21" s="301"/>
      <c r="B21" s="301"/>
      <c r="C21" s="301"/>
      <c r="D21" s="301"/>
      <c r="E21" s="99"/>
      <c r="F21" s="64"/>
      <c r="G21" s="65"/>
    </row>
    <row r="22" spans="1:7" s="1" customFormat="1" ht="41.25" customHeight="1">
      <c r="A22" s="319" t="s">
        <v>247</v>
      </c>
      <c r="B22" s="320"/>
      <c r="C22" s="320"/>
      <c r="D22" s="320"/>
      <c r="E22" s="320"/>
      <c r="F22" s="320"/>
      <c r="G22" s="320"/>
    </row>
    <row r="23" spans="1:7" s="1" customFormat="1" ht="25.5" customHeight="1">
      <c r="A23" s="303" t="s">
        <v>258</v>
      </c>
      <c r="B23" s="321"/>
      <c r="C23" s="321"/>
      <c r="D23" s="321"/>
      <c r="E23" s="321"/>
      <c r="F23" s="321"/>
      <c r="G23" s="321"/>
    </row>
    <row r="24" spans="1:7" s="1" customFormat="1" ht="3" customHeight="1">
      <c r="A24" s="170"/>
      <c r="B24" s="171"/>
      <c r="C24" s="171"/>
      <c r="D24" s="171"/>
      <c r="E24" s="171"/>
      <c r="F24" s="171"/>
      <c r="G24" s="171"/>
    </row>
    <row r="25" spans="1:7" s="1" customFormat="1" ht="18.75" customHeight="1">
      <c r="A25" s="298" t="s">
        <v>231</v>
      </c>
      <c r="B25" s="299"/>
      <c r="C25" s="299"/>
      <c r="D25" s="299"/>
      <c r="E25" s="299"/>
      <c r="F25" s="299"/>
      <c r="G25" s="299"/>
    </row>
    <row r="26" spans="1:7" s="1" customFormat="1" ht="10.5" customHeight="1">
      <c r="A26" s="300" t="s">
        <v>147</v>
      </c>
      <c r="B26" s="300"/>
      <c r="C26" s="300"/>
      <c r="D26" s="300"/>
      <c r="E26" s="300"/>
      <c r="F26" s="300"/>
      <c r="G26" s="300"/>
    </row>
    <row r="27" spans="1:7" s="1" customFormat="1" ht="6.75" customHeight="1">
      <c r="A27" s="66"/>
      <c r="B27" s="67"/>
      <c r="C27" s="67"/>
      <c r="D27" s="67"/>
      <c r="E27" s="67"/>
      <c r="F27" s="59"/>
      <c r="G27" s="59"/>
    </row>
    <row r="28" spans="1:7" s="1" customFormat="1" ht="16.5" customHeight="1">
      <c r="A28" s="294" t="s">
        <v>28</v>
      </c>
      <c r="B28" s="294"/>
      <c r="C28" s="294"/>
      <c r="D28" s="295">
        <v>15</v>
      </c>
      <c r="E28" s="295"/>
      <c r="F28" s="295"/>
      <c r="G28" s="295"/>
    </row>
  </sheetData>
  <mergeCells count="8">
    <mergeCell ref="A1:G1"/>
    <mergeCell ref="D28:G28"/>
    <mergeCell ref="A21:D21"/>
    <mergeCell ref="A28:C28"/>
    <mergeCell ref="A22:G22"/>
    <mergeCell ref="A26:G26"/>
    <mergeCell ref="A25:G25"/>
    <mergeCell ref="A23:G23"/>
  </mergeCells>
  <printOptions horizontalCentered="1"/>
  <pageMargins left="0.51181102362204722" right="0.51181102362204722" top="0.59055118110236227" bottom="0.19685039370078741" header="0.31496062992125984" footer="0.31496062992125984"/>
  <pageSetup paperSize="9" scale="90" orientation="landscape" r:id="rId1"/>
  <drawing r:id="rId2"/>
</worksheet>
</file>

<file path=xl/worksheets/sheet6.xml><?xml version="1.0" encoding="utf-8"?>
<worksheet xmlns="http://schemas.openxmlformats.org/spreadsheetml/2006/main" xmlns:r="http://schemas.openxmlformats.org/officeDocument/2006/relationships">
  <sheetPr>
    <tabColor rgb="FF00B050"/>
  </sheetPr>
  <dimension ref="A1:Z21"/>
  <sheetViews>
    <sheetView rightToLeft="1" view="pageBreakPreview" topLeftCell="A10" zoomScaleNormal="80" zoomScaleSheetLayoutView="100" zoomScalePageLayoutView="80" workbookViewId="0">
      <selection activeCell="H14" sqref="H14"/>
    </sheetView>
  </sheetViews>
  <sheetFormatPr defaultColWidth="9" defaultRowHeight="14.25"/>
  <cols>
    <col min="1" max="1" width="5.375" style="20" customWidth="1"/>
    <col min="2" max="2" width="35.75" style="20" customWidth="1"/>
    <col min="3" max="3" width="13.625" style="20" customWidth="1"/>
    <col min="4" max="4" width="12" style="20" customWidth="1"/>
    <col min="5" max="5" width="47.25" style="20" customWidth="1"/>
    <col min="6" max="6" width="4.75" style="20" customWidth="1"/>
    <col min="7" max="7" width="6.125" style="20" customWidth="1"/>
    <col min="8" max="8" width="5.625" style="20" customWidth="1"/>
    <col min="9" max="9" width="4.875" style="20" customWidth="1"/>
    <col min="10" max="10" width="5" style="20" customWidth="1"/>
    <col min="11" max="11" width="5.625" style="20" customWidth="1"/>
    <col min="12" max="12" width="4.625" style="20" customWidth="1"/>
    <col min="13" max="13" width="4.375" style="20" customWidth="1"/>
    <col min="14" max="19" width="5.625" style="20" customWidth="1"/>
    <col min="20" max="20" width="6.375" style="20" customWidth="1"/>
    <col min="21" max="21" width="5.625" style="20" customWidth="1"/>
    <col min="22" max="16384" width="9" style="20"/>
  </cols>
  <sheetData>
    <row r="1" spans="1:26" ht="33.75" customHeight="1">
      <c r="A1" s="324" t="s">
        <v>237</v>
      </c>
      <c r="B1" s="325"/>
      <c r="C1" s="325"/>
      <c r="D1" s="325"/>
      <c r="E1" s="325"/>
      <c r="F1" s="213"/>
    </row>
    <row r="2" spans="1:26" ht="33" customHeight="1" thickBot="1">
      <c r="A2" s="326" t="s">
        <v>170</v>
      </c>
      <c r="B2" s="327"/>
      <c r="C2" s="29"/>
      <c r="D2" s="29"/>
      <c r="E2" s="29"/>
      <c r="F2" s="214"/>
      <c r="G2" s="323">
        <v>2019</v>
      </c>
      <c r="H2" s="323"/>
      <c r="I2" s="323"/>
    </row>
    <row r="3" spans="1:26" ht="43.5" customHeight="1" thickTop="1">
      <c r="A3" s="129" t="s">
        <v>51</v>
      </c>
      <c r="B3" s="130" t="s">
        <v>153</v>
      </c>
      <c r="C3" s="131" t="s">
        <v>21</v>
      </c>
      <c r="D3" s="130" t="s">
        <v>30</v>
      </c>
      <c r="E3" s="131" t="s">
        <v>143</v>
      </c>
      <c r="F3" s="215"/>
      <c r="G3" s="322" t="s">
        <v>179</v>
      </c>
      <c r="H3" s="322"/>
      <c r="I3" s="322"/>
    </row>
    <row r="4" spans="1:26" ht="39.950000000000003" customHeight="1">
      <c r="A4" s="70" t="s">
        <v>84</v>
      </c>
      <c r="B4" s="27" t="s">
        <v>52</v>
      </c>
      <c r="C4" s="231">
        <v>12</v>
      </c>
      <c r="D4" s="232">
        <f>C4/16*100</f>
        <v>75</v>
      </c>
      <c r="E4" s="249" t="s">
        <v>222</v>
      </c>
      <c r="F4" s="240">
        <v>1</v>
      </c>
      <c r="G4" s="240" t="s">
        <v>178</v>
      </c>
      <c r="H4" s="202" t="s">
        <v>9</v>
      </c>
      <c r="I4" s="207" t="s">
        <v>10</v>
      </c>
      <c r="J4" s="183"/>
      <c r="K4" s="202" t="s">
        <v>8</v>
      </c>
      <c r="L4" s="183"/>
      <c r="M4" s="202" t="s">
        <v>4</v>
      </c>
      <c r="N4" s="202" t="s">
        <v>181</v>
      </c>
      <c r="O4" s="202" t="s">
        <v>2</v>
      </c>
      <c r="P4" s="202" t="s">
        <v>13</v>
      </c>
      <c r="Q4" s="208" t="s">
        <v>11</v>
      </c>
      <c r="R4" s="202" t="s">
        <v>6</v>
      </c>
      <c r="S4" s="184"/>
      <c r="T4" s="204" t="s">
        <v>185</v>
      </c>
      <c r="U4" s="202" t="s">
        <v>12</v>
      </c>
      <c r="V4" s="184"/>
    </row>
    <row r="5" spans="1:26" s="34" customFormat="1" ht="39.950000000000003" customHeight="1">
      <c r="A5" s="70" t="s">
        <v>85</v>
      </c>
      <c r="B5" s="26" t="s">
        <v>53</v>
      </c>
      <c r="C5" s="225">
        <v>14</v>
      </c>
      <c r="D5" s="226">
        <f t="shared" ref="D5:D12" si="0">C5/16*100</f>
        <v>87.5</v>
      </c>
      <c r="E5" s="223" t="s">
        <v>223</v>
      </c>
      <c r="F5" s="240">
        <v>2</v>
      </c>
      <c r="G5" s="240" t="s">
        <v>1</v>
      </c>
      <c r="H5" s="202" t="s">
        <v>9</v>
      </c>
      <c r="I5" s="183"/>
      <c r="J5" s="202" t="s">
        <v>5</v>
      </c>
      <c r="K5" s="207" t="s">
        <v>8</v>
      </c>
      <c r="L5" s="202" t="s">
        <v>3</v>
      </c>
      <c r="M5" s="183"/>
      <c r="N5" s="202" t="s">
        <v>181</v>
      </c>
      <c r="O5" s="202" t="s">
        <v>2</v>
      </c>
      <c r="P5" s="202" t="s">
        <v>13</v>
      </c>
      <c r="Q5" s="208" t="s">
        <v>11</v>
      </c>
      <c r="R5" s="202" t="s">
        <v>6</v>
      </c>
      <c r="S5" s="202" t="s">
        <v>34</v>
      </c>
      <c r="T5" s="204" t="s">
        <v>185</v>
      </c>
      <c r="U5" s="202" t="s">
        <v>12</v>
      </c>
      <c r="V5" s="202" t="s">
        <v>7</v>
      </c>
    </row>
    <row r="6" spans="1:26" s="34" customFormat="1" ht="39.950000000000003" customHeight="1">
      <c r="A6" s="70" t="s">
        <v>86</v>
      </c>
      <c r="B6" s="26" t="s">
        <v>54</v>
      </c>
      <c r="C6" s="225">
        <v>8</v>
      </c>
      <c r="D6" s="226">
        <f t="shared" si="0"/>
        <v>50</v>
      </c>
      <c r="E6" s="250" t="s">
        <v>224</v>
      </c>
      <c r="F6" s="240">
        <v>3</v>
      </c>
      <c r="G6" s="240" t="s">
        <v>1</v>
      </c>
      <c r="H6" s="202"/>
      <c r="I6" s="207" t="s">
        <v>10</v>
      </c>
      <c r="J6" s="202" t="s">
        <v>5</v>
      </c>
      <c r="K6" s="202" t="s">
        <v>8</v>
      </c>
      <c r="L6" s="202" t="s">
        <v>3</v>
      </c>
      <c r="M6" s="183"/>
      <c r="N6" s="202" t="s">
        <v>181</v>
      </c>
      <c r="O6" s="186"/>
      <c r="P6" s="184"/>
      <c r="Q6" s="184"/>
      <c r="R6" s="184"/>
      <c r="S6" s="202" t="s">
        <v>34</v>
      </c>
      <c r="T6" s="187"/>
      <c r="U6" s="184"/>
      <c r="V6" s="202" t="s">
        <v>7</v>
      </c>
      <c r="W6" s="20"/>
      <c r="X6" s="20"/>
      <c r="Y6" s="20"/>
      <c r="Z6" s="20"/>
    </row>
    <row r="7" spans="1:26" s="34" customFormat="1" ht="39.950000000000003" customHeight="1">
      <c r="A7" s="70" t="s">
        <v>87</v>
      </c>
      <c r="B7" s="106" t="s">
        <v>150</v>
      </c>
      <c r="C7" s="225">
        <v>2</v>
      </c>
      <c r="D7" s="226">
        <f t="shared" si="0"/>
        <v>12.5</v>
      </c>
      <c r="E7" s="223" t="s">
        <v>225</v>
      </c>
      <c r="F7" s="240">
        <v>4</v>
      </c>
      <c r="G7" s="240"/>
      <c r="H7" s="183"/>
      <c r="I7" s="183"/>
      <c r="J7" s="183"/>
      <c r="K7" s="183"/>
      <c r="L7" s="184"/>
      <c r="M7" s="184"/>
      <c r="N7" s="184"/>
      <c r="O7" s="184"/>
      <c r="P7" s="184"/>
      <c r="Q7" s="208" t="s">
        <v>202</v>
      </c>
      <c r="R7" s="184"/>
      <c r="S7" s="202" t="s">
        <v>34</v>
      </c>
      <c r="T7" s="186"/>
      <c r="U7" s="184"/>
      <c r="V7" s="184"/>
      <c r="W7" s="20"/>
      <c r="X7" s="20"/>
      <c r="Y7" s="20"/>
      <c r="Z7" s="20"/>
    </row>
    <row r="8" spans="1:26" ht="39.950000000000003" customHeight="1">
      <c r="A8" s="70" t="s">
        <v>88</v>
      </c>
      <c r="B8" s="33" t="s">
        <v>65</v>
      </c>
      <c r="C8" s="233">
        <v>1</v>
      </c>
      <c r="D8" s="226">
        <f t="shared" si="0"/>
        <v>6.25</v>
      </c>
      <c r="E8" s="211" t="s">
        <v>7</v>
      </c>
      <c r="F8" s="240">
        <v>5</v>
      </c>
      <c r="G8" s="184"/>
      <c r="H8" s="184"/>
      <c r="I8" s="184"/>
      <c r="J8" s="184"/>
      <c r="K8" s="184"/>
      <c r="L8" s="184"/>
      <c r="M8" s="184"/>
      <c r="N8" s="184"/>
      <c r="O8" s="184"/>
      <c r="P8" s="184"/>
      <c r="Q8" s="184"/>
      <c r="R8" s="184"/>
      <c r="S8" s="184"/>
      <c r="T8" s="185"/>
      <c r="U8" s="184"/>
      <c r="V8" s="202" t="s">
        <v>7</v>
      </c>
    </row>
    <row r="9" spans="1:26" ht="39.950000000000003" customHeight="1">
      <c r="A9" s="70" t="s">
        <v>89</v>
      </c>
      <c r="B9" s="33" t="s">
        <v>151</v>
      </c>
      <c r="C9" s="233">
        <v>1</v>
      </c>
      <c r="D9" s="226">
        <f t="shared" si="0"/>
        <v>6.25</v>
      </c>
      <c r="E9" s="211" t="s">
        <v>75</v>
      </c>
      <c r="F9" s="240">
        <v>6</v>
      </c>
      <c r="G9" s="184"/>
      <c r="H9" s="184"/>
      <c r="I9" s="184"/>
      <c r="J9" s="184"/>
      <c r="K9" s="184"/>
      <c r="L9" s="184"/>
      <c r="M9" s="184"/>
      <c r="N9" s="184"/>
      <c r="O9" s="184"/>
      <c r="P9" s="184"/>
      <c r="Q9" s="184"/>
      <c r="R9" s="184"/>
      <c r="S9" s="202" t="s">
        <v>34</v>
      </c>
      <c r="T9" s="185"/>
      <c r="U9" s="184"/>
      <c r="V9" s="184"/>
    </row>
    <row r="10" spans="1:26" ht="39.950000000000003" customHeight="1">
      <c r="A10" s="70" t="s">
        <v>90</v>
      </c>
      <c r="B10" s="33" t="s">
        <v>152</v>
      </c>
      <c r="C10" s="233">
        <v>0</v>
      </c>
      <c r="D10" s="226">
        <f t="shared" si="0"/>
        <v>0</v>
      </c>
      <c r="E10" s="211" t="s">
        <v>74</v>
      </c>
      <c r="F10" s="240">
        <v>7</v>
      </c>
      <c r="G10" s="184"/>
      <c r="H10" s="184"/>
      <c r="I10" s="184"/>
      <c r="J10" s="184"/>
      <c r="K10" s="184"/>
      <c r="L10" s="184"/>
      <c r="M10" s="184"/>
      <c r="N10" s="184"/>
      <c r="O10" s="184"/>
      <c r="P10" s="184"/>
      <c r="Q10" s="184"/>
      <c r="R10" s="184"/>
      <c r="S10" s="184"/>
      <c r="T10" s="184"/>
      <c r="U10" s="184"/>
      <c r="V10" s="184"/>
    </row>
    <row r="11" spans="1:26" ht="39.950000000000003" customHeight="1">
      <c r="A11" s="70" t="s">
        <v>91</v>
      </c>
      <c r="B11" s="37" t="s">
        <v>66</v>
      </c>
      <c r="C11" s="233">
        <v>0</v>
      </c>
      <c r="D11" s="226">
        <f t="shared" si="0"/>
        <v>0</v>
      </c>
      <c r="E11" s="223" t="s">
        <v>191</v>
      </c>
      <c r="F11" s="240">
        <v>8</v>
      </c>
      <c r="G11" s="184"/>
      <c r="H11" s="184"/>
      <c r="I11" s="184"/>
      <c r="J11" s="184"/>
      <c r="K11" s="184"/>
      <c r="L11" s="184"/>
      <c r="M11" s="184"/>
      <c r="N11" s="184"/>
      <c r="O11" s="184"/>
      <c r="P11" s="184"/>
      <c r="Q11" s="184"/>
      <c r="R11" s="184"/>
      <c r="S11" s="202"/>
      <c r="T11" s="184"/>
      <c r="U11" s="184"/>
      <c r="V11" s="184"/>
    </row>
    <row r="12" spans="1:26" ht="39.950000000000003" customHeight="1" thickBot="1">
      <c r="A12" s="56" t="s">
        <v>92</v>
      </c>
      <c r="B12" s="28" t="s">
        <v>43</v>
      </c>
      <c r="C12" s="229">
        <v>0</v>
      </c>
      <c r="D12" s="230">
        <f t="shared" si="0"/>
        <v>0</v>
      </c>
      <c r="E12" s="224" t="s">
        <v>74</v>
      </c>
      <c r="F12" s="240">
        <v>9</v>
      </c>
      <c r="G12" s="184"/>
      <c r="H12" s="184"/>
      <c r="I12" s="184"/>
      <c r="J12" s="184"/>
      <c r="K12" s="184"/>
      <c r="L12" s="184"/>
      <c r="M12" s="184"/>
      <c r="N12" s="184"/>
      <c r="O12" s="184"/>
      <c r="P12" s="184"/>
      <c r="Q12" s="184"/>
      <c r="R12" s="184"/>
      <c r="S12" s="184"/>
      <c r="T12" s="184"/>
      <c r="U12" s="184"/>
      <c r="V12" s="184"/>
    </row>
    <row r="13" spans="1:26" ht="9.75" customHeight="1" thickTop="1">
      <c r="B13" s="22"/>
      <c r="C13" s="51"/>
      <c r="D13" s="52"/>
      <c r="E13" s="53"/>
      <c r="F13" s="216"/>
    </row>
    <row r="14" spans="1:26" ht="29.25" customHeight="1">
      <c r="A14" s="329" t="s">
        <v>248</v>
      </c>
      <c r="B14" s="329"/>
      <c r="C14" s="329"/>
      <c r="D14" s="329"/>
      <c r="E14" s="329"/>
      <c r="F14" s="261"/>
    </row>
    <row r="15" spans="1:26" ht="12" customHeight="1">
      <c r="A15" s="260"/>
      <c r="B15" s="260"/>
      <c r="C15" s="260"/>
      <c r="D15" s="260"/>
      <c r="E15" s="260"/>
      <c r="F15" s="260"/>
    </row>
    <row r="16" spans="1:26" ht="18" customHeight="1">
      <c r="A16" s="298" t="s">
        <v>231</v>
      </c>
      <c r="B16" s="299"/>
      <c r="C16" s="299"/>
      <c r="D16" s="299"/>
      <c r="E16" s="299"/>
      <c r="F16" s="217"/>
    </row>
    <row r="17" spans="1:6" ht="18" customHeight="1">
      <c r="A17" s="328" t="s">
        <v>192</v>
      </c>
      <c r="B17" s="300"/>
      <c r="C17" s="300"/>
      <c r="D17" s="300"/>
      <c r="E17" s="300"/>
      <c r="F17" s="218"/>
    </row>
    <row r="18" spans="1:6" ht="15.75" hidden="1" customHeight="1">
      <c r="A18" s="44"/>
      <c r="B18" s="44"/>
      <c r="C18" s="44"/>
      <c r="D18" s="44"/>
      <c r="E18" s="44"/>
      <c r="F18" s="218"/>
    </row>
    <row r="19" spans="1:6" s="21" customFormat="1" ht="15.75" customHeight="1">
      <c r="B19" s="24"/>
      <c r="C19" s="24"/>
      <c r="D19" s="24"/>
      <c r="E19" s="24"/>
      <c r="F19" s="219"/>
    </row>
    <row r="20" spans="1:6" s="21" customFormat="1" ht="15.75" customHeight="1">
      <c r="B20" s="24"/>
      <c r="C20" s="24"/>
      <c r="D20" s="24"/>
      <c r="E20" s="24"/>
      <c r="F20" s="219"/>
    </row>
    <row r="21" spans="1:6" ht="25.5" customHeight="1">
      <c r="A21" s="294" t="s">
        <v>28</v>
      </c>
      <c r="B21" s="294"/>
      <c r="C21" s="294"/>
      <c r="D21" s="294"/>
      <c r="E21" s="43">
        <v>16</v>
      </c>
      <c r="F21" s="220"/>
    </row>
  </sheetData>
  <mergeCells count="8">
    <mergeCell ref="G3:I3"/>
    <mergeCell ref="G2:I2"/>
    <mergeCell ref="A1:E1"/>
    <mergeCell ref="A2:B2"/>
    <mergeCell ref="A21:D21"/>
    <mergeCell ref="A17:E17"/>
    <mergeCell ref="A16:E16"/>
    <mergeCell ref="A14:E14"/>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7.xml><?xml version="1.0" encoding="utf-8"?>
<worksheet xmlns="http://schemas.openxmlformats.org/spreadsheetml/2006/main" xmlns:r="http://schemas.openxmlformats.org/officeDocument/2006/relationships">
  <sheetPr>
    <tabColor rgb="FF00B050"/>
  </sheetPr>
  <dimension ref="A1:J22"/>
  <sheetViews>
    <sheetView rightToLeft="1" view="pageBreakPreview" topLeftCell="A10" zoomScaleNormal="80" zoomScaleSheetLayoutView="100" zoomScalePageLayoutView="80" workbookViewId="0">
      <selection sqref="A1:E1"/>
    </sheetView>
  </sheetViews>
  <sheetFormatPr defaultColWidth="9" defaultRowHeight="14.25"/>
  <cols>
    <col min="1" max="1" width="7" style="20" customWidth="1"/>
    <col min="2" max="2" width="25.375" style="20" customWidth="1"/>
    <col min="3" max="3" width="18" style="20" customWidth="1"/>
    <col min="4" max="4" width="17.875" style="20" customWidth="1"/>
    <col min="5" max="5" width="28.125" style="20" customWidth="1"/>
    <col min="6" max="16384" width="9" style="20"/>
  </cols>
  <sheetData>
    <row r="1" spans="1:10" ht="39" customHeight="1">
      <c r="A1" s="324" t="s">
        <v>240</v>
      </c>
      <c r="B1" s="325"/>
      <c r="C1" s="325"/>
      <c r="D1" s="325"/>
      <c r="E1" s="325"/>
    </row>
    <row r="2" spans="1:10" ht="33" customHeight="1" thickBot="1">
      <c r="A2" s="326" t="s">
        <v>171</v>
      </c>
      <c r="B2" s="327"/>
      <c r="C2" s="29"/>
      <c r="D2" s="29"/>
      <c r="E2" s="29"/>
    </row>
    <row r="3" spans="1:10" ht="43.5" customHeight="1" thickTop="1">
      <c r="A3" s="129" t="s">
        <v>51</v>
      </c>
      <c r="B3" s="173" t="s">
        <v>50</v>
      </c>
      <c r="C3" s="173" t="s">
        <v>21</v>
      </c>
      <c r="D3" s="173" t="s">
        <v>30</v>
      </c>
      <c r="E3" s="173" t="s">
        <v>143</v>
      </c>
    </row>
    <row r="4" spans="1:10" ht="39.950000000000003" customHeight="1">
      <c r="A4" s="70" t="s">
        <v>84</v>
      </c>
      <c r="B4" s="22" t="s">
        <v>39</v>
      </c>
      <c r="C4" s="227">
        <v>2</v>
      </c>
      <c r="D4" s="228">
        <f>C4/3*100</f>
        <v>66.666666666666657</v>
      </c>
      <c r="E4" s="205" t="s">
        <v>205</v>
      </c>
      <c r="J4" s="210"/>
    </row>
    <row r="5" spans="1:10" ht="39.950000000000003" customHeight="1">
      <c r="A5" s="55" t="s">
        <v>85</v>
      </c>
      <c r="B5" s="25" t="s">
        <v>40</v>
      </c>
      <c r="C5" s="225">
        <v>1</v>
      </c>
      <c r="D5" s="226">
        <f>C5/3*100</f>
        <v>33.333333333333329</v>
      </c>
      <c r="E5" s="223" t="s">
        <v>4</v>
      </c>
    </row>
    <row r="6" spans="1:10" ht="39.950000000000003" customHeight="1">
      <c r="A6" s="55" t="s">
        <v>86</v>
      </c>
      <c r="B6" s="25" t="s">
        <v>41</v>
      </c>
      <c r="C6" s="225">
        <v>3</v>
      </c>
      <c r="D6" s="228">
        <f>C6/3*100</f>
        <v>100</v>
      </c>
      <c r="E6" s="223" t="s">
        <v>239</v>
      </c>
    </row>
    <row r="7" spans="1:10" ht="39.950000000000003" customHeight="1">
      <c r="A7" s="55" t="s">
        <v>87</v>
      </c>
      <c r="B7" s="25" t="s">
        <v>42</v>
      </c>
      <c r="C7" s="225">
        <v>0</v>
      </c>
      <c r="D7" s="226">
        <v>0</v>
      </c>
      <c r="E7" s="223" t="s">
        <v>74</v>
      </c>
    </row>
    <row r="8" spans="1:10" ht="39.950000000000003" customHeight="1" thickBot="1">
      <c r="A8" s="56" t="s">
        <v>88</v>
      </c>
      <c r="B8" s="174" t="s">
        <v>43</v>
      </c>
      <c r="C8" s="229">
        <v>0</v>
      </c>
      <c r="D8" s="230">
        <v>0</v>
      </c>
      <c r="E8" s="224" t="s">
        <v>74</v>
      </c>
    </row>
    <row r="9" spans="1:10" ht="39.950000000000003" customHeight="1" thickTop="1" thickBot="1">
      <c r="A9" s="330" t="s">
        <v>203</v>
      </c>
      <c r="B9" s="330"/>
      <c r="C9" s="176">
        <v>3</v>
      </c>
      <c r="D9" s="124"/>
      <c r="E9" s="175" t="s">
        <v>238</v>
      </c>
    </row>
    <row r="10" spans="1:10" ht="18" customHeight="1" thickTop="1">
      <c r="B10" s="22"/>
      <c r="C10" s="51"/>
      <c r="D10" s="52"/>
      <c r="E10" s="53"/>
    </row>
    <row r="11" spans="1:10" ht="27.75" customHeight="1">
      <c r="A11" s="298" t="s">
        <v>231</v>
      </c>
      <c r="B11" s="299"/>
      <c r="C11" s="299"/>
      <c r="D11" s="299"/>
      <c r="E11" s="299"/>
      <c r="F11" s="103"/>
      <c r="G11" s="103"/>
      <c r="H11" s="103"/>
    </row>
    <row r="12" spans="1:10" ht="24.75" customHeight="1">
      <c r="A12" s="300" t="s">
        <v>81</v>
      </c>
      <c r="B12" s="300"/>
      <c r="C12" s="300"/>
      <c r="D12" s="300"/>
      <c r="E12" s="300"/>
      <c r="F12" s="300"/>
      <c r="G12" s="300"/>
      <c r="H12" s="300"/>
    </row>
    <row r="13" spans="1:10" ht="30" customHeight="1">
      <c r="B13" s="22"/>
      <c r="C13" s="30"/>
      <c r="D13" s="31"/>
      <c r="E13" s="22"/>
    </row>
    <row r="14" spans="1:10" ht="27" customHeight="1">
      <c r="B14" s="22"/>
      <c r="C14" s="30"/>
      <c r="D14" s="31"/>
      <c r="E14" s="22"/>
    </row>
    <row r="15" spans="1:10" ht="30" customHeight="1">
      <c r="F15" s="38"/>
      <c r="G15" s="38"/>
    </row>
    <row r="16" spans="1:10" ht="30" customHeight="1">
      <c r="F16" s="42"/>
      <c r="G16" s="41"/>
    </row>
    <row r="17" spans="1:5" s="21" customFormat="1" ht="15.75" customHeight="1">
      <c r="B17" s="24"/>
      <c r="C17" s="24"/>
      <c r="D17" s="24"/>
      <c r="E17" s="24"/>
    </row>
    <row r="18" spans="1:5" s="21" customFormat="1" ht="22.5" customHeight="1">
      <c r="B18" s="24"/>
      <c r="C18" s="24"/>
      <c r="D18" s="24"/>
      <c r="E18" s="24"/>
    </row>
    <row r="19" spans="1:5" s="21" customFormat="1" ht="15.75" customHeight="1">
      <c r="B19" s="24"/>
      <c r="C19" s="24"/>
      <c r="D19" s="24"/>
      <c r="E19" s="24"/>
    </row>
    <row r="20" spans="1:5" ht="24.75" customHeight="1">
      <c r="A20" s="294" t="s">
        <v>28</v>
      </c>
      <c r="B20" s="294"/>
      <c r="C20" s="294"/>
      <c r="D20" s="294"/>
      <c r="E20" s="43">
        <v>17</v>
      </c>
    </row>
    <row r="21" spans="1:5" ht="13.5" customHeight="1"/>
    <row r="22" spans="1:5" ht="13.5" customHeight="1"/>
  </sheetData>
  <mergeCells count="6">
    <mergeCell ref="A1:E1"/>
    <mergeCell ref="A2:B2"/>
    <mergeCell ref="A20:D20"/>
    <mergeCell ref="A12:H12"/>
    <mergeCell ref="A11:E11"/>
    <mergeCell ref="A9:B9"/>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sheetPr>
    <tabColor rgb="FF00B050"/>
  </sheetPr>
  <dimension ref="A1:G23"/>
  <sheetViews>
    <sheetView rightToLeft="1" view="pageBreakPreview" topLeftCell="A16" zoomScaleNormal="80" zoomScaleSheetLayoutView="100" zoomScalePageLayoutView="80" workbookViewId="0">
      <selection activeCell="B32" sqref="B32"/>
    </sheetView>
  </sheetViews>
  <sheetFormatPr defaultColWidth="9" defaultRowHeight="14.25"/>
  <cols>
    <col min="1" max="1" width="6.125" style="20" customWidth="1"/>
    <col min="2" max="2" width="42" style="20" customWidth="1"/>
    <col min="3" max="3" width="16.625" style="20" customWidth="1"/>
    <col min="4" max="4" width="14.75" style="20" customWidth="1"/>
    <col min="5" max="5" width="27" style="20" customWidth="1"/>
    <col min="6" max="16384" width="9" style="20"/>
  </cols>
  <sheetData>
    <row r="1" spans="1:7" ht="23.25" customHeight="1">
      <c r="A1" s="324" t="s">
        <v>245</v>
      </c>
      <c r="B1" s="325"/>
      <c r="C1" s="325"/>
      <c r="D1" s="325"/>
      <c r="E1" s="325"/>
    </row>
    <row r="2" spans="1:7" ht="27.75" customHeight="1" thickBot="1">
      <c r="A2" s="326" t="s">
        <v>172</v>
      </c>
      <c r="B2" s="327"/>
      <c r="C2" s="29"/>
      <c r="D2" s="29"/>
      <c r="E2" s="29"/>
    </row>
    <row r="3" spans="1:7" ht="43.5" customHeight="1" thickTop="1">
      <c r="A3" s="129" t="s">
        <v>51</v>
      </c>
      <c r="B3" s="130" t="s">
        <v>154</v>
      </c>
      <c r="C3" s="131" t="s">
        <v>21</v>
      </c>
      <c r="D3" s="130" t="s">
        <v>30</v>
      </c>
      <c r="E3" s="158" t="s">
        <v>143</v>
      </c>
    </row>
    <row r="4" spans="1:7" ht="35.1" customHeight="1">
      <c r="A4" s="70" t="s">
        <v>84</v>
      </c>
      <c r="B4" s="27" t="s">
        <v>55</v>
      </c>
      <c r="C4" s="231">
        <v>1</v>
      </c>
      <c r="D4" s="232">
        <f>C4/3*100</f>
        <v>33.333333333333329</v>
      </c>
      <c r="E4" s="211" t="s">
        <v>4</v>
      </c>
    </row>
    <row r="5" spans="1:7" s="34" customFormat="1" ht="35.1" customHeight="1">
      <c r="A5" s="55" t="s">
        <v>85</v>
      </c>
      <c r="B5" s="26" t="s">
        <v>56</v>
      </c>
      <c r="C5" s="225">
        <v>3</v>
      </c>
      <c r="D5" s="226">
        <f>C5/3*100</f>
        <v>100</v>
      </c>
      <c r="E5" s="198" t="s">
        <v>244</v>
      </c>
      <c r="F5" s="35"/>
      <c r="G5" s="35"/>
    </row>
    <row r="6" spans="1:7" s="34" customFormat="1" ht="35.1" customHeight="1">
      <c r="A6" s="55" t="s">
        <v>86</v>
      </c>
      <c r="B6" s="26" t="s">
        <v>54</v>
      </c>
      <c r="C6" s="225">
        <v>0</v>
      </c>
      <c r="D6" s="226">
        <v>0</v>
      </c>
      <c r="E6" s="223" t="s">
        <v>74</v>
      </c>
      <c r="F6" s="35"/>
      <c r="G6" s="35"/>
    </row>
    <row r="7" spans="1:7" s="34" customFormat="1" ht="35.1" customHeight="1">
      <c r="A7" s="55" t="s">
        <v>87</v>
      </c>
      <c r="B7" s="107" t="s">
        <v>155</v>
      </c>
      <c r="C7" s="225">
        <v>0</v>
      </c>
      <c r="D7" s="226">
        <v>0</v>
      </c>
      <c r="E7" s="223" t="s">
        <v>74</v>
      </c>
      <c r="F7" s="35"/>
      <c r="G7" s="35"/>
    </row>
    <row r="8" spans="1:7" ht="35.1" customHeight="1">
      <c r="A8" s="55" t="s">
        <v>88</v>
      </c>
      <c r="B8" s="33" t="s">
        <v>241</v>
      </c>
      <c r="C8" s="233">
        <v>0</v>
      </c>
      <c r="D8" s="234">
        <v>0</v>
      </c>
      <c r="E8" s="211" t="s">
        <v>74</v>
      </c>
      <c r="F8" s="35"/>
      <c r="G8" s="35"/>
    </row>
    <row r="9" spans="1:7" ht="35.1" customHeight="1">
      <c r="A9" s="55" t="s">
        <v>89</v>
      </c>
      <c r="B9" s="33" t="s">
        <v>65</v>
      </c>
      <c r="C9" s="233">
        <v>0</v>
      </c>
      <c r="D9" s="234">
        <f>C9/2*100</f>
        <v>0</v>
      </c>
      <c r="E9" s="211" t="s">
        <v>74</v>
      </c>
      <c r="F9" s="35"/>
      <c r="G9" s="35"/>
    </row>
    <row r="10" spans="1:7" ht="35.1" customHeight="1">
      <c r="A10" s="55" t="s">
        <v>90</v>
      </c>
      <c r="B10" s="33" t="s">
        <v>57</v>
      </c>
      <c r="C10" s="233">
        <v>0</v>
      </c>
      <c r="D10" s="234">
        <v>0</v>
      </c>
      <c r="E10" s="211" t="s">
        <v>74</v>
      </c>
    </row>
    <row r="11" spans="1:7" ht="35.1" customHeight="1">
      <c r="A11" s="55" t="s">
        <v>91</v>
      </c>
      <c r="B11" s="33" t="s">
        <v>66</v>
      </c>
      <c r="C11" s="233">
        <v>0</v>
      </c>
      <c r="D11" s="234">
        <v>0</v>
      </c>
      <c r="E11" s="211" t="s">
        <v>74</v>
      </c>
    </row>
    <row r="12" spans="1:7" ht="35.1" customHeight="1">
      <c r="A12" s="55" t="s">
        <v>92</v>
      </c>
      <c r="B12" s="33" t="s">
        <v>242</v>
      </c>
      <c r="C12" s="233">
        <v>0</v>
      </c>
      <c r="D12" s="234">
        <v>0</v>
      </c>
      <c r="E12" s="211" t="s">
        <v>74</v>
      </c>
    </row>
    <row r="13" spans="1:7" ht="35.1" customHeight="1">
      <c r="A13" s="55" t="s">
        <v>93</v>
      </c>
      <c r="B13" s="277" t="s">
        <v>243</v>
      </c>
      <c r="C13" s="225">
        <v>0</v>
      </c>
      <c r="D13" s="226">
        <v>0</v>
      </c>
      <c r="E13" s="223" t="s">
        <v>74</v>
      </c>
    </row>
    <row r="14" spans="1:7" ht="35.1" customHeight="1" thickBot="1">
      <c r="A14" s="56" t="s">
        <v>94</v>
      </c>
      <c r="B14" s="28" t="s">
        <v>43</v>
      </c>
      <c r="C14" s="229">
        <v>0</v>
      </c>
      <c r="D14" s="230">
        <v>0</v>
      </c>
      <c r="E14" s="224" t="s">
        <v>74</v>
      </c>
    </row>
    <row r="15" spans="1:7" ht="12.75" customHeight="1" thickTop="1">
      <c r="B15" s="22"/>
      <c r="C15" s="30"/>
      <c r="D15" s="31"/>
      <c r="E15" s="22"/>
    </row>
    <row r="16" spans="1:7" ht="18" customHeight="1">
      <c r="A16" s="298" t="s">
        <v>231</v>
      </c>
      <c r="B16" s="299"/>
      <c r="C16" s="299"/>
      <c r="D16" s="299"/>
      <c r="E16" s="299"/>
    </row>
    <row r="17" spans="1:5" ht="15.75" customHeight="1">
      <c r="A17" s="300" t="s">
        <v>147</v>
      </c>
      <c r="B17" s="300"/>
      <c r="C17" s="300"/>
      <c r="D17" s="300"/>
      <c r="E17" s="300"/>
    </row>
    <row r="18" spans="1:5" s="21" customFormat="1" ht="13.5" customHeight="1">
      <c r="B18" s="24"/>
      <c r="C18" s="24"/>
      <c r="D18" s="24"/>
      <c r="E18" s="24"/>
    </row>
    <row r="19" spans="1:5" s="21" customFormat="1" ht="18.75" customHeight="1">
      <c r="B19" s="24"/>
      <c r="C19" s="24"/>
      <c r="D19" s="24"/>
      <c r="E19" s="24"/>
    </row>
    <row r="20" spans="1:5" s="21" customFormat="1" ht="14.25" customHeight="1">
      <c r="B20" s="24"/>
      <c r="C20" s="24"/>
      <c r="D20" s="24"/>
      <c r="E20" s="24"/>
    </row>
    <row r="21" spans="1:5" s="21" customFormat="1" ht="15.75" customHeight="1">
      <c r="B21" s="24"/>
      <c r="C21" s="24"/>
      <c r="D21" s="24"/>
      <c r="E21" s="24"/>
    </row>
    <row r="22" spans="1:5" ht="21" customHeight="1">
      <c r="A22" s="294" t="s">
        <v>28</v>
      </c>
      <c r="B22" s="294"/>
      <c r="C22" s="294"/>
      <c r="D22" s="294"/>
      <c r="E22" s="43">
        <v>18</v>
      </c>
    </row>
    <row r="23" spans="1:5" ht="13.5" customHeight="1"/>
  </sheetData>
  <mergeCells count="5">
    <mergeCell ref="A1:E1"/>
    <mergeCell ref="A2:B2"/>
    <mergeCell ref="A22:D22"/>
    <mergeCell ref="A16:E16"/>
    <mergeCell ref="A17:E17"/>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9.xml><?xml version="1.0" encoding="utf-8"?>
<worksheet xmlns="http://schemas.openxmlformats.org/spreadsheetml/2006/main" xmlns:r="http://schemas.openxmlformats.org/officeDocument/2006/relationships">
  <sheetPr>
    <tabColor rgb="FF00B050"/>
  </sheetPr>
  <dimension ref="A1:H27"/>
  <sheetViews>
    <sheetView rightToLeft="1" view="pageBreakPreview" topLeftCell="A7" zoomScaleSheetLayoutView="100" workbookViewId="0">
      <selection activeCell="A24" sqref="A24:F24"/>
    </sheetView>
  </sheetViews>
  <sheetFormatPr defaultColWidth="9" defaultRowHeight="14.25"/>
  <cols>
    <col min="1" max="1" width="13.25" style="1" customWidth="1"/>
    <col min="2" max="6" width="18.625" style="1" customWidth="1"/>
    <col min="7" max="16384" width="9" style="1"/>
  </cols>
  <sheetData>
    <row r="1" spans="1:8" ht="39" customHeight="1">
      <c r="A1" s="332" t="s">
        <v>197</v>
      </c>
      <c r="B1" s="333"/>
      <c r="C1" s="333"/>
      <c r="D1" s="333"/>
      <c r="E1" s="333"/>
      <c r="F1" s="333"/>
    </row>
    <row r="2" spans="1:8" ht="20.25" customHeight="1" thickBot="1">
      <c r="A2" s="139" t="s">
        <v>173</v>
      </c>
      <c r="B2" s="9"/>
      <c r="C2" s="9"/>
      <c r="D2" s="9"/>
      <c r="E2" s="9"/>
      <c r="F2" s="9"/>
    </row>
    <row r="3" spans="1:8" ht="23.25" customHeight="1" thickTop="1">
      <c r="A3" s="290" t="s">
        <v>0</v>
      </c>
      <c r="B3" s="293" t="s">
        <v>125</v>
      </c>
      <c r="C3" s="293"/>
      <c r="D3" s="293"/>
      <c r="E3" s="293"/>
      <c r="F3" s="293"/>
    </row>
    <row r="4" spans="1:8" ht="41.25" customHeight="1">
      <c r="A4" s="291"/>
      <c r="B4" s="132" t="s">
        <v>67</v>
      </c>
      <c r="C4" s="132" t="s">
        <v>68</v>
      </c>
      <c r="D4" s="132" t="s">
        <v>69</v>
      </c>
      <c r="E4" s="132" t="s">
        <v>70</v>
      </c>
      <c r="F4" s="118" t="s">
        <v>189</v>
      </c>
    </row>
    <row r="5" spans="1:8" ht="22.5" customHeight="1">
      <c r="A5" s="259" t="s">
        <v>1</v>
      </c>
      <c r="B5" s="167">
        <v>1</v>
      </c>
      <c r="C5" s="167">
        <v>0</v>
      </c>
      <c r="D5" s="167">
        <v>4</v>
      </c>
      <c r="E5" s="167">
        <v>28</v>
      </c>
      <c r="F5" s="167">
        <v>2</v>
      </c>
    </row>
    <row r="6" spans="1:8" ht="22.5" customHeight="1">
      <c r="A6" s="160" t="s">
        <v>2</v>
      </c>
      <c r="B6" s="54">
        <v>2</v>
      </c>
      <c r="C6" s="54">
        <v>0</v>
      </c>
      <c r="D6" s="191">
        <v>2</v>
      </c>
      <c r="E6" s="191">
        <v>10</v>
      </c>
      <c r="F6" s="191">
        <v>0</v>
      </c>
    </row>
    <row r="7" spans="1:8" ht="22.5" customHeight="1">
      <c r="A7" s="160" t="s">
        <v>3</v>
      </c>
      <c r="B7" s="54">
        <v>0</v>
      </c>
      <c r="C7" s="54">
        <v>6</v>
      </c>
      <c r="D7" s="191">
        <v>0</v>
      </c>
      <c r="E7" s="191">
        <v>19</v>
      </c>
      <c r="F7" s="191">
        <v>9</v>
      </c>
    </row>
    <row r="8" spans="1:8" ht="22.5" customHeight="1">
      <c r="A8" s="160" t="s">
        <v>15</v>
      </c>
      <c r="B8" s="167">
        <v>0</v>
      </c>
      <c r="C8" s="167">
        <v>6</v>
      </c>
      <c r="D8" s="167">
        <v>7</v>
      </c>
      <c r="E8" s="167">
        <v>15</v>
      </c>
      <c r="F8" s="167">
        <v>0</v>
      </c>
    </row>
    <row r="9" spans="1:8" ht="22.5" customHeight="1">
      <c r="A9" s="160" t="s">
        <v>33</v>
      </c>
      <c r="B9" s="54">
        <v>9</v>
      </c>
      <c r="C9" s="54">
        <v>13</v>
      </c>
      <c r="D9" s="191">
        <v>1</v>
      </c>
      <c r="E9" s="191">
        <v>2</v>
      </c>
      <c r="F9" s="191">
        <v>2</v>
      </c>
    </row>
    <row r="10" spans="1:8" ht="22.5" customHeight="1">
      <c r="A10" s="160" t="s">
        <v>34</v>
      </c>
      <c r="B10" s="54">
        <v>0</v>
      </c>
      <c r="C10" s="54">
        <v>0</v>
      </c>
      <c r="D10" s="191">
        <v>0</v>
      </c>
      <c r="E10" s="191">
        <v>13</v>
      </c>
      <c r="F10" s="191">
        <v>18</v>
      </c>
    </row>
    <row r="11" spans="1:8" ht="22.5" customHeight="1">
      <c r="A11" s="160" t="s">
        <v>4</v>
      </c>
      <c r="B11" s="54">
        <v>1</v>
      </c>
      <c r="C11" s="54">
        <v>5</v>
      </c>
      <c r="D11" s="191">
        <v>8</v>
      </c>
      <c r="E11" s="191">
        <v>0</v>
      </c>
      <c r="F11" s="191">
        <v>0</v>
      </c>
    </row>
    <row r="12" spans="1:8" ht="22.5" customHeight="1">
      <c r="A12" s="160" t="s">
        <v>5</v>
      </c>
      <c r="B12" s="54">
        <v>1</v>
      </c>
      <c r="C12" s="54">
        <v>4</v>
      </c>
      <c r="D12" s="191">
        <v>1</v>
      </c>
      <c r="E12" s="191">
        <v>2</v>
      </c>
      <c r="F12" s="54">
        <v>1</v>
      </c>
    </row>
    <row r="13" spans="1:8" ht="22.5" customHeight="1">
      <c r="A13" s="160" t="s">
        <v>6</v>
      </c>
      <c r="B13" s="206">
        <v>0</v>
      </c>
      <c r="C13" s="206">
        <v>0</v>
      </c>
      <c r="D13" s="191">
        <v>13</v>
      </c>
      <c r="E13" s="191">
        <v>2</v>
      </c>
      <c r="F13" s="212">
        <v>0</v>
      </c>
    </row>
    <row r="14" spans="1:8" ht="22.5" customHeight="1">
      <c r="A14" s="160" t="s">
        <v>32</v>
      </c>
      <c r="B14" s="54">
        <v>0</v>
      </c>
      <c r="C14" s="54">
        <v>1</v>
      </c>
      <c r="D14" s="54">
        <v>1</v>
      </c>
      <c r="E14" s="54">
        <v>18</v>
      </c>
      <c r="F14" s="54">
        <v>8</v>
      </c>
    </row>
    <row r="15" spans="1:8" ht="22.5" customHeight="1">
      <c r="A15" s="160" t="s">
        <v>8</v>
      </c>
      <c r="B15" s="54">
        <v>5</v>
      </c>
      <c r="C15" s="54">
        <v>4</v>
      </c>
      <c r="D15" s="191">
        <v>3</v>
      </c>
      <c r="E15" s="191">
        <v>2</v>
      </c>
      <c r="F15" s="191">
        <v>6</v>
      </c>
      <c r="G15" s="331"/>
      <c r="H15" s="331"/>
    </row>
    <row r="16" spans="1:8" ht="22.5" customHeight="1">
      <c r="A16" s="160" t="s">
        <v>9</v>
      </c>
      <c r="B16" s="54">
        <v>0</v>
      </c>
      <c r="C16" s="54">
        <v>14</v>
      </c>
      <c r="D16" s="191">
        <v>5</v>
      </c>
      <c r="E16" s="191">
        <v>7</v>
      </c>
      <c r="F16" s="191">
        <v>0</v>
      </c>
    </row>
    <row r="17" spans="1:6" ht="22.5" customHeight="1">
      <c r="A17" s="160" t="s">
        <v>10</v>
      </c>
      <c r="B17" s="206">
        <v>0</v>
      </c>
      <c r="C17" s="206">
        <v>0</v>
      </c>
      <c r="D17" s="212">
        <v>11</v>
      </c>
      <c r="E17" s="212">
        <v>0</v>
      </c>
      <c r="F17" s="212">
        <v>1</v>
      </c>
    </row>
    <row r="18" spans="1:6" ht="22.5" customHeight="1">
      <c r="A18" s="160" t="s">
        <v>11</v>
      </c>
      <c r="B18" s="54">
        <v>0</v>
      </c>
      <c r="C18" s="54">
        <v>0</v>
      </c>
      <c r="D18" s="191">
        <v>5</v>
      </c>
      <c r="E18" s="191">
        <v>12</v>
      </c>
      <c r="F18" s="191">
        <v>0</v>
      </c>
    </row>
    <row r="19" spans="1:6" ht="22.5" customHeight="1">
      <c r="A19" s="160" t="s">
        <v>12</v>
      </c>
      <c r="B19" s="54">
        <v>0</v>
      </c>
      <c r="C19" s="54">
        <v>2</v>
      </c>
      <c r="D19" s="191">
        <v>4</v>
      </c>
      <c r="E19" s="191">
        <v>12</v>
      </c>
      <c r="F19" s="191">
        <v>0</v>
      </c>
    </row>
    <row r="20" spans="1:6" ht="22.5" customHeight="1" thickBot="1">
      <c r="A20" s="164" t="s">
        <v>13</v>
      </c>
      <c r="B20" s="80">
        <v>1</v>
      </c>
      <c r="C20" s="80">
        <v>2</v>
      </c>
      <c r="D20" s="241">
        <v>2</v>
      </c>
      <c r="E20" s="241">
        <v>15</v>
      </c>
      <c r="F20" s="241">
        <v>0</v>
      </c>
    </row>
    <row r="21" spans="1:6" ht="22.5" customHeight="1" thickTop="1" thickBot="1">
      <c r="A21" s="124" t="s">
        <v>79</v>
      </c>
      <c r="B21" s="125">
        <f>SUM(B5:B20)</f>
        <v>20</v>
      </c>
      <c r="C21" s="134">
        <f>SUM(C5:C20)</f>
        <v>57</v>
      </c>
      <c r="D21" s="134">
        <f>SUM(D5:D20)</f>
        <v>67</v>
      </c>
      <c r="E21" s="134">
        <f>SUM(E5:E20)</f>
        <v>157</v>
      </c>
      <c r="F21" s="134">
        <f>SUM(F5:F20)</f>
        <v>47</v>
      </c>
    </row>
    <row r="22" spans="1:6" ht="8.25" customHeight="1" thickTop="1">
      <c r="A22" s="331"/>
      <c r="B22" s="331"/>
      <c r="C22" s="331"/>
      <c r="D22" s="2"/>
      <c r="E22" s="2"/>
      <c r="F22" s="2"/>
    </row>
    <row r="23" spans="1:6" ht="22.5" customHeight="1">
      <c r="A23" s="298" t="s">
        <v>231</v>
      </c>
      <c r="B23" s="299"/>
      <c r="C23" s="299"/>
      <c r="D23" s="299"/>
      <c r="E23" s="299"/>
      <c r="F23" s="144"/>
    </row>
    <row r="24" spans="1:6" ht="20.25" customHeight="1">
      <c r="A24" s="300" t="s">
        <v>147</v>
      </c>
      <c r="B24" s="300"/>
      <c r="C24" s="300"/>
      <c r="D24" s="300"/>
      <c r="E24" s="300"/>
      <c r="F24" s="300"/>
    </row>
    <row r="25" spans="1:6" ht="16.5" customHeight="1">
      <c r="A25" s="98"/>
      <c r="B25" s="98"/>
      <c r="C25" s="98"/>
      <c r="D25" s="98"/>
      <c r="E25" s="98"/>
      <c r="F25" s="98"/>
    </row>
    <row r="26" spans="1:6" ht="18" customHeight="1">
      <c r="A26" s="98"/>
      <c r="B26" s="98"/>
      <c r="C26" s="98"/>
      <c r="D26" s="98"/>
      <c r="E26" s="98"/>
      <c r="F26" s="98"/>
    </row>
    <row r="27" spans="1:6" ht="22.5" customHeight="1">
      <c r="A27" s="294" t="s">
        <v>28</v>
      </c>
      <c r="B27" s="294"/>
      <c r="C27" s="294"/>
      <c r="D27" s="23"/>
      <c r="E27" s="23"/>
      <c r="F27" s="114">
        <v>19</v>
      </c>
    </row>
  </sheetData>
  <mergeCells count="8">
    <mergeCell ref="G15:H15"/>
    <mergeCell ref="A22:C22"/>
    <mergeCell ref="A27:C27"/>
    <mergeCell ref="A1:F1"/>
    <mergeCell ref="A3:A4"/>
    <mergeCell ref="B3:F3"/>
    <mergeCell ref="A24:F24"/>
    <mergeCell ref="A23:E23"/>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13</vt:i4>
      </vt:variant>
      <vt:variant>
        <vt:lpstr>نطاقات تمت تسميتها</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Nada Hadi</cp:lastModifiedBy>
  <cp:lastPrinted>2021-01-10T04:42:02Z</cp:lastPrinted>
  <dcterms:created xsi:type="dcterms:W3CDTF">2012-02-17T04:49:09Z</dcterms:created>
  <dcterms:modified xsi:type="dcterms:W3CDTF">2021-01-10T04:42:19Z</dcterms:modified>
</cp:coreProperties>
</file>